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приложение" sheetId="1" r:id="rId1"/>
    <sheet name="приложение 1" sheetId="5" r:id="rId2"/>
    <sheet name="приложение 3" sheetId="7" r:id="rId3"/>
    <sheet name="приложение 5" sheetId="8" r:id="rId4"/>
  </sheets>
  <definedNames>
    <definedName name="TABLE" localSheetId="2">'приложение 3'!$A$9:$F$45</definedName>
    <definedName name="TABLE" localSheetId="3">'приложение 5'!$A$9:$F$18</definedName>
    <definedName name="_xlnm.Print_Titles" localSheetId="2">'приложение 3'!$9:$9</definedName>
    <definedName name="_xlnm.Print_Titles" localSheetId="3">'приложение 5'!$9:$10</definedName>
    <definedName name="_xlnm.Print_Area" localSheetId="1">'приложение 1'!$A$1:$G$26</definedName>
    <definedName name="_xlnm.Print_Area" localSheetId="2">'приложение 3'!$A$1:$F$106</definedName>
    <definedName name="_xlnm.Print_Area" localSheetId="3">'приложение 5'!$A$1:$I$18</definedName>
  </definedNames>
  <calcPr calcId="145621"/>
</workbook>
</file>

<file path=xl/calcChain.xml><?xml version="1.0" encoding="utf-8"?>
<calcChain xmlns="http://schemas.openxmlformats.org/spreadsheetml/2006/main">
  <c r="E90" i="7" l="1"/>
  <c r="E87" i="7"/>
  <c r="E81" i="7"/>
  <c r="E78" i="7"/>
  <c r="F90" i="7"/>
  <c r="F87" i="7"/>
  <c r="F81" i="7"/>
  <c r="F78" i="7" s="1"/>
  <c r="D90" i="7"/>
  <c r="D87" i="7" s="1"/>
  <c r="D81" i="7"/>
  <c r="D78" i="7"/>
  <c r="D75" i="7" l="1"/>
  <c r="D74" i="7"/>
  <c r="D73" i="7"/>
  <c r="D72" i="7" s="1"/>
  <c r="D71" i="7"/>
  <c r="D70" i="7"/>
  <c r="D69" i="7"/>
  <c r="D68" i="7"/>
  <c r="D67" i="7"/>
  <c r="D66" i="7"/>
  <c r="D65" i="7"/>
  <c r="D63" i="7" s="1"/>
  <c r="D64" i="7"/>
  <c r="D61" i="7"/>
  <c r="D59" i="7" s="1"/>
  <c r="D55" i="7" s="1"/>
  <c r="D60" i="7"/>
  <c r="D54" i="7"/>
  <c r="D52" i="7" s="1"/>
  <c r="D48" i="7" s="1"/>
  <c r="D53" i="7"/>
  <c r="D45" i="7"/>
  <c r="D41" i="7" s="1"/>
  <c r="D38" i="7"/>
  <c r="D34" i="7"/>
  <c r="D33" i="7"/>
  <c r="D31" i="7" s="1"/>
  <c r="D27" i="7" s="1"/>
  <c r="D32" i="7"/>
  <c r="D26" i="7"/>
  <c r="D24" i="7" s="1"/>
  <c r="D20" i="7" s="1"/>
  <c r="D25" i="7"/>
  <c r="D18" i="7"/>
  <c r="D16" i="7" s="1"/>
  <c r="D12" i="7" s="1"/>
  <c r="D17" i="7"/>
  <c r="D13" i="7"/>
  <c r="D62" i="7" l="1"/>
  <c r="D10" i="7" s="1"/>
  <c r="E75" i="7" l="1"/>
  <c r="F75" i="7"/>
  <c r="E72" i="7"/>
  <c r="F72" i="7"/>
  <c r="E69" i="7"/>
  <c r="F69" i="7"/>
  <c r="E66" i="7"/>
  <c r="F66" i="7"/>
  <c r="E63" i="7"/>
  <c r="F63" i="7"/>
  <c r="E62" i="7"/>
  <c r="E59" i="7"/>
  <c r="F59" i="7"/>
  <c r="F55" i="7" s="1"/>
  <c r="E55" i="7"/>
  <c r="E52" i="7"/>
  <c r="E48" i="7" s="1"/>
  <c r="F52" i="7"/>
  <c r="F48" i="7" s="1"/>
  <c r="E45" i="7"/>
  <c r="F45" i="7"/>
  <c r="F41" i="7" s="1"/>
  <c r="E41" i="7"/>
  <c r="E38" i="7"/>
  <c r="F38" i="7"/>
  <c r="F34" i="7" s="1"/>
  <c r="E34" i="7"/>
  <c r="E31" i="7"/>
  <c r="F31" i="7"/>
  <c r="F27" i="7" s="1"/>
  <c r="E27" i="7"/>
  <c r="E24" i="7"/>
  <c r="E20" i="7" s="1"/>
  <c r="F24" i="7"/>
  <c r="F20" i="7" s="1"/>
  <c r="E17" i="7"/>
  <c r="F17" i="7"/>
  <c r="E18" i="7"/>
  <c r="F18" i="7"/>
  <c r="F16" i="7" l="1"/>
  <c r="F12" i="7" s="1"/>
  <c r="E16" i="7"/>
  <c r="E12" i="7" s="1"/>
  <c r="F62" i="7"/>
  <c r="E10" i="7" l="1"/>
  <c r="F10" i="7"/>
</calcChain>
</file>

<file path=xl/sharedStrings.xml><?xml version="1.0" encoding="utf-8"?>
<sst xmlns="http://schemas.openxmlformats.org/spreadsheetml/2006/main" count="299" uniqueCount="139">
  <si>
    <t>(форма)</t>
  </si>
  <si>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</si>
  <si>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</si>
  <si>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</si>
  <si>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</si>
  <si>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</si>
  <si>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Приложение 
к стандартам раскрытия информации субъектами оптового и розничных рынков электрической энергии</t>
  </si>
  <si>
    <t>Приложение 1 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</si>
  <si>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</si>
  <si>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</si>
  <si>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</si>
  <si>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</si>
  <si>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</si>
  <si>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</si>
  <si>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</si>
  <si>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</si>
  <si>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</si>
  <si>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</si>
  <si>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</si>
  <si>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</si>
  <si>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</si>
  <si>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</si>
  <si>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</si>
  <si>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</si>
  <si>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</si>
  <si>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</si>
  <si>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</si>
  <si>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</si>
  <si>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</si>
  <si>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</si>
  <si>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</si>
  <si>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</si>
  <si>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</si>
  <si>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</si>
  <si>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</si>
  <si>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</si>
  <si>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</si>
  <si>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</si>
  <si>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</si>
  <si>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</si>
  <si>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</si>
  <si>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</si>
  <si>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</si>
  <si>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</si>
  <si>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</si>
  <si>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</si>
  <si>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</si>
  <si>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</si>
  <si>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</si>
  <si>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</si>
  <si>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</si>
  <si>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</si>
  <si>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</si>
  <si>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</si>
  <si>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</si>
  <si>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</si>
  <si>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</si>
  <si>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</si>
  <si>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</si>
  <si>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</si>
  <si>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</si>
  <si>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</si>
  <si>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</si>
  <si>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</si>
  <si>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</si>
  <si>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</si>
  <si>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</si>
  <si>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</si>
  <si>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</si>
  <si>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</si>
  <si>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</si>
  <si>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</si>
  <si>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</si>
  <si>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</si>
  <si>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</si>
  <si>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</si>
  <si>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</si>
  <si>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</si>
  <si>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</si>
  <si>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</si>
  <si>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</si>
  <si>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</si>
  <si>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</si>
  <si>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</si>
  <si>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</si>
  <si>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</si>
  <si>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</si>
  <si>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</si>
  <si>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</si>
  <si>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</si>
  <si>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</si>
  <si>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</si>
  <si>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</si>
  <si>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</si>
  <si>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</si>
  <si>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</si>
  <si>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</si>
  <si>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</si>
  <si>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</si>
  <si>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</si>
  <si>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</si>
  <si>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</si>
  <si>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</si>
  <si>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</si>
  <si>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</si>
  <si>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</si>
  <si>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</si>
  <si>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</si>
  <si>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</si>
  <si>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</si>
  <si>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</si>
  <si>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</si>
  <si>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</si>
  <si>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</si>
  <si>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</si>
  <si>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</si>
  <si>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</si>
  <si>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</si>
  <si>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</si>
  <si>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</si>
  <si>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</si>
  <si>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</si>
  <si>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</si>
  <si>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</si>
  <si>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</si>
  <si>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о размере сбытовых надбавок и доходностей продаж</t>
  </si>
  <si>
    <t>Общество с ограниченной ответственностью "ТЭК-Энерго" 
(ООО "ТЭК-Энерго")</t>
  </si>
  <si>
    <t>Общество с ограниченной ответственностью "ТЭК-Энерго"</t>
  </si>
  <si>
    <t>ООО "ТЭК-Энерго"</t>
  </si>
  <si>
    <t>628406, Российская Федерация, Тюменская область, Ханты-Мансийский автономный округ-Югра, г. Сургут, Нижневартовское шоссе, 3, сооружение 7</t>
  </si>
  <si>
    <t>генеральный директор                     Давыдов Андрей Евгениевич</t>
  </si>
  <si>
    <t>+7 3462 77-77-77</t>
  </si>
  <si>
    <t>+7 3462 37-58-21</t>
  </si>
  <si>
    <t>tek-energo@energosales.ru</t>
  </si>
  <si>
    <t xml:space="preserve"> 2015 год
(факт)</t>
  </si>
  <si>
    <t>2016 год
(утверждено в тарифе)</t>
  </si>
  <si>
    <t>2017 год
(предложение)</t>
  </si>
  <si>
    <t>2015 год
(факт)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</si>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</sst>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10" fontId="11" fillId="0" borderId="2" xfId="4" applyNumberFormat="1" applyFont="1" applyBorder="1" applyAlignment="1">
      <alignment horizontal="center" vertical="center"/>
    </xf>
    <xf numFmtId="10" fontId="8" fillId="0" borderId="0" xfId="2" applyNumberFormat="1" applyFont="1" applyAlignment="1">
      <alignment vertical="center"/>
    </xf>
    <xf numFmtId="164" fontId="8" fillId="0" borderId="0" xfId="4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3" fontId="11" fillId="0" borderId="2" xfId="1" applyFont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4" fontId="8" fillId="0" borderId="2" xfId="1" applyNumberFormat="1" applyFont="1" applyFill="1" applyBorder="1" applyAlignment="1">
      <alignment vertical="center"/>
    </xf>
    <xf numFmtId="4" fontId="8" fillId="0" borderId="0" xfId="2" applyNumberFormat="1" applyFont="1" applyFill="1" applyAlignment="1">
      <alignment vertical="center"/>
    </xf>
    <xf numFmtId="43" fontId="8" fillId="0" borderId="0" xfId="1" applyFont="1" applyFill="1" applyAlignment="1">
      <alignment vertical="center"/>
    </xf>
    <xf numFmtId="3" fontId="8" fillId="0" borderId="2" xfId="1" applyNumberFormat="1" applyFont="1" applyFill="1" applyBorder="1" applyAlignment="1">
      <alignment vertical="center"/>
    </xf>
    <xf numFmtId="9" fontId="8" fillId="0" borderId="2" xfId="4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10" fontId="8" fillId="0" borderId="0" xfId="2" applyNumberFormat="1" applyFont="1" applyFill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2" applyFont="1" applyFill="1" applyAlignment="1">
      <alignment horizontal="right" vertical="center" wrapText="1"/>
    </xf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_стр.1_5" xfId="3"/>
    <cellStyle name="Процентный" xfId="4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k-energo@energosale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75" zoomScaleNormal="75" workbookViewId="0">
      <selection activeCell="D8" sqref="D8:F8"/>
    </sheetView>
  </sheetViews>
  <sheetFormatPr defaultRowHeight="18.75" x14ac:dyDescent="0.25"/>
  <cols>
    <col min="1" max="3" width="9.140625" style="1"/>
    <col min="4" max="4" width="11" style="1" customWidth="1"/>
    <col min="5" max="5" width="13.85546875" style="1" customWidth="1"/>
    <col min="6" max="6" width="12.7109375" style="1" customWidth="1"/>
    <col min="7" max="7" width="12" style="1" customWidth="1"/>
    <col min="8" max="16384" width="9.140625" style="1"/>
  </cols>
  <sheetData>
    <row r="1" spans="1:7" x14ac:dyDescent="0.25">
      <c r="E1" s="31"/>
      <c r="F1" s="31"/>
      <c r="G1" s="31"/>
    </row>
    <row r="2" spans="1:7" ht="96" customHeight="1" x14ac:dyDescent="0.25">
      <c r="E2" s="34" t="s">
        <v>6</v>
      </c>
      <c r="F2" s="34"/>
      <c r="G2" s="34"/>
    </row>
    <row r="4" spans="1:7" x14ac:dyDescent="0.25">
      <c r="G4" s="4" t="s">
        <v>0</v>
      </c>
    </row>
    <row r="6" spans="1:7" x14ac:dyDescent="0.25">
      <c r="A6" s="35" t="s">
        <v>1</v>
      </c>
      <c r="B6" s="35"/>
      <c r="C6" s="35"/>
      <c r="D6" s="35"/>
      <c r="E6" s="35"/>
      <c r="F6" s="35"/>
      <c r="G6" s="35"/>
    </row>
    <row r="7" spans="1:7" ht="33" customHeight="1" x14ac:dyDescent="0.25">
      <c r="A7" s="35" t="s">
        <v>125</v>
      </c>
      <c r="B7" s="35"/>
      <c r="C7" s="35"/>
      <c r="D7" s="35"/>
      <c r="E7" s="35"/>
      <c r="F7" s="35"/>
      <c r="G7" s="35"/>
    </row>
    <row r="8" spans="1:7" ht="33" customHeight="1" x14ac:dyDescent="0.25">
      <c r="A8" s="36" t="s">
        <v>2</v>
      </c>
      <c r="B8" s="36"/>
      <c r="C8" s="36"/>
      <c r="D8" s="37">
        <v>2017</v>
      </c>
      <c r="E8" s="37"/>
      <c r="F8" s="37"/>
      <c r="G8" s="3" t="s">
        <v>3</v>
      </c>
    </row>
    <row r="9" spans="1:7" ht="30.75" customHeight="1" x14ac:dyDescent="0.25">
      <c r="A9" s="32" t="s">
        <v>4</v>
      </c>
      <c r="B9" s="32"/>
      <c r="C9" s="32"/>
      <c r="D9" s="32"/>
      <c r="E9" s="32"/>
      <c r="F9" s="32"/>
      <c r="G9" s="32"/>
    </row>
    <row r="10" spans="1:7" ht="48" customHeight="1" x14ac:dyDescent="0.25">
      <c r="A10" s="33" t="s">
        <v>126</v>
      </c>
      <c r="B10" s="33"/>
      <c r="C10" s="33"/>
      <c r="D10" s="33"/>
      <c r="E10" s="33"/>
      <c r="F10" s="33"/>
      <c r="G10" s="33"/>
    </row>
    <row r="11" spans="1:7" ht="21" customHeight="1" x14ac:dyDescent="0.25">
      <c r="A11" s="32" t="s">
        <v>5</v>
      </c>
      <c r="B11" s="32"/>
      <c r="C11" s="32"/>
      <c r="D11" s="32"/>
      <c r="E11" s="32"/>
      <c r="F11" s="32"/>
      <c r="G11" s="32"/>
    </row>
    <row r="12" spans="1:7" x14ac:dyDescent="0.3">
      <c r="A12" s="3"/>
      <c r="B12" s="5"/>
      <c r="C12" s="5"/>
    </row>
    <row r="13" spans="1:7" x14ac:dyDescent="0.3">
      <c r="A13" s="3"/>
      <c r="B13" s="5"/>
      <c r="C13" s="5"/>
    </row>
    <row r="14" spans="1:7" x14ac:dyDescent="0.3">
      <c r="A14" s="3"/>
      <c r="B14" s="5"/>
      <c r="C14" s="5"/>
    </row>
  </sheetData>
  <mergeCells count="9">
    <mergeCell ref="E1:G1"/>
    <mergeCell ref="A9:G9"/>
    <mergeCell ref="A11:G11"/>
    <mergeCell ref="A10:G10"/>
    <mergeCell ref="E2:G2"/>
    <mergeCell ref="A6:G6"/>
    <mergeCell ref="A7:G7"/>
    <mergeCell ref="A8:C8"/>
    <mergeCell ref="D8:F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5" zoomScaleNormal="75" workbookViewId="0">
      <selection activeCell="K14" sqref="K14"/>
    </sheetView>
  </sheetViews>
  <sheetFormatPr defaultRowHeight="18.75" x14ac:dyDescent="0.25"/>
  <cols>
    <col min="1" max="1" width="12.85546875" style="1" customWidth="1"/>
    <col min="2" max="3" width="9.140625" style="1"/>
    <col min="4" max="4" width="11.5703125" style="1" customWidth="1"/>
    <col min="5" max="7" width="16.28515625" style="1" customWidth="1"/>
    <col min="8" max="16384" width="9.140625" style="1"/>
  </cols>
  <sheetData>
    <row r="1" spans="1:8" ht="18" customHeight="1" x14ac:dyDescent="0.25">
      <c r="H1" s="12"/>
    </row>
    <row r="2" spans="1:8" ht="60" customHeight="1" x14ac:dyDescent="0.25">
      <c r="E2" s="34" t="s">
        <v>7</v>
      </c>
      <c r="F2" s="34"/>
      <c r="G2" s="34"/>
    </row>
    <row r="4" spans="1:8" x14ac:dyDescent="0.25">
      <c r="G4" s="4"/>
    </row>
    <row r="6" spans="1:8" ht="30" customHeight="1" x14ac:dyDescent="0.25">
      <c r="A6" s="35" t="s">
        <v>8</v>
      </c>
      <c r="B6" s="35"/>
      <c r="C6" s="35"/>
      <c r="D6" s="35"/>
      <c r="E6" s="35"/>
      <c r="F6" s="35"/>
      <c r="G6" s="35"/>
    </row>
    <row r="8" spans="1:8" ht="44.25" customHeight="1" x14ac:dyDescent="0.25">
      <c r="A8" s="2" t="s">
        <v>9</v>
      </c>
      <c r="E8" s="39" t="s">
        <v>127</v>
      </c>
      <c r="F8" s="39"/>
      <c r="G8" s="39"/>
    </row>
    <row r="10" spans="1:8" x14ac:dyDescent="0.25">
      <c r="A10" s="2" t="s">
        <v>10</v>
      </c>
      <c r="E10" s="39" t="s">
        <v>128</v>
      </c>
      <c r="F10" s="39"/>
      <c r="G10" s="39"/>
    </row>
    <row r="12" spans="1:8" ht="85.5" customHeight="1" x14ac:dyDescent="0.25">
      <c r="A12" s="2" t="s">
        <v>11</v>
      </c>
      <c r="E12" s="39" t="s">
        <v>129</v>
      </c>
      <c r="F12" s="39"/>
      <c r="G12" s="39"/>
    </row>
    <row r="14" spans="1:8" ht="86.25" customHeight="1" x14ac:dyDescent="0.25">
      <c r="A14" s="2" t="s">
        <v>12</v>
      </c>
      <c r="E14" s="39" t="s">
        <v>129</v>
      </c>
      <c r="F14" s="39"/>
      <c r="G14" s="39"/>
    </row>
    <row r="16" spans="1:8" x14ac:dyDescent="0.25">
      <c r="A16" s="2" t="s">
        <v>13</v>
      </c>
      <c r="E16" s="39">
        <v>8602173527</v>
      </c>
      <c r="F16" s="39"/>
      <c r="G16" s="39"/>
    </row>
    <row r="18" spans="1:7" x14ac:dyDescent="0.25">
      <c r="A18" s="2" t="s">
        <v>14</v>
      </c>
      <c r="B18" s="2"/>
      <c r="E18" s="39">
        <v>860201001</v>
      </c>
      <c r="F18" s="39"/>
      <c r="G18" s="39"/>
    </row>
    <row r="20" spans="1:7" ht="50.25" customHeight="1" x14ac:dyDescent="0.25">
      <c r="A20" s="2" t="s">
        <v>15</v>
      </c>
      <c r="B20" s="2"/>
      <c r="E20" s="39" t="s">
        <v>130</v>
      </c>
      <c r="F20" s="39"/>
      <c r="G20" s="39"/>
    </row>
    <row r="22" spans="1:7" ht="18.75" customHeight="1" x14ac:dyDescent="0.25">
      <c r="A22" s="2" t="s">
        <v>16</v>
      </c>
      <c r="B22" s="2"/>
      <c r="E22" s="38" t="s">
        <v>133</v>
      </c>
      <c r="F22" s="38"/>
      <c r="G22" s="38"/>
    </row>
    <row r="24" spans="1:7" ht="18.75" customHeight="1" x14ac:dyDescent="0.25">
      <c r="A24" s="2" t="s">
        <v>17</v>
      </c>
      <c r="B24" s="2"/>
      <c r="E24" s="38" t="s">
        <v>131</v>
      </c>
      <c r="F24" s="38"/>
      <c r="G24" s="38"/>
    </row>
    <row r="25" spans="1:7" x14ac:dyDescent="0.25">
      <c r="E25" s="16"/>
      <c r="F25" s="16"/>
      <c r="G25" s="16"/>
    </row>
    <row r="26" spans="1:7" x14ac:dyDescent="0.25">
      <c r="A26" s="2" t="s">
        <v>18</v>
      </c>
      <c r="B26" s="2"/>
      <c r="E26" s="38" t="s">
        <v>132</v>
      </c>
      <c r="F26" s="38"/>
      <c r="G26" s="38"/>
    </row>
    <row r="29" spans="1:7" x14ac:dyDescent="0.25">
      <c r="B29" s="2"/>
    </row>
    <row r="31" spans="1:7" x14ac:dyDescent="0.25">
      <c r="B31" s="2"/>
    </row>
    <row r="33" spans="2:2" x14ac:dyDescent="0.25">
      <c r="B33" s="2"/>
    </row>
  </sheetData>
  <mergeCells count="12">
    <mergeCell ref="E2:G2"/>
    <mergeCell ref="A6:G6"/>
    <mergeCell ref="E26:G26"/>
    <mergeCell ref="E8:G8"/>
    <mergeCell ref="E10:G10"/>
    <mergeCell ref="E12:G12"/>
    <mergeCell ref="E14:G14"/>
    <mergeCell ref="E16:G16"/>
    <mergeCell ref="E18:G18"/>
    <mergeCell ref="E20:G20"/>
    <mergeCell ref="E22:G22"/>
    <mergeCell ref="E24:G24"/>
  </mergeCells>
  <hyperlinks>
    <hyperlink ref="E22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zoomScale="80" zoomScaleNormal="80" zoomScaleSheetLayoutView="64" workbookViewId="0">
      <pane xSplit="2" ySplit="9" topLeftCell="C40" activePane="bottomRight" state="frozen"/>
      <selection pane="topRight" activeCell="C1" sqref="C1"/>
      <selection pane="bottomLeft" activeCell="A9" sqref="A9"/>
      <selection pane="bottomRight"/>
    </sheetView>
  </sheetViews>
  <sheetFormatPr defaultRowHeight="18.75" x14ac:dyDescent="0.25"/>
  <cols>
    <col min="1" max="1" width="10.85546875" style="18" customWidth="1"/>
    <col min="2" max="2" width="64.42578125" style="18" customWidth="1"/>
    <col min="3" max="3" width="14.5703125" style="18" customWidth="1"/>
    <col min="4" max="4" width="28.85546875" style="18" customWidth="1"/>
    <col min="5" max="5" width="27.5703125" style="18" customWidth="1"/>
    <col min="6" max="6" width="32.42578125" style="18" customWidth="1"/>
    <col min="7" max="7" width="11" style="18" customWidth="1"/>
    <col min="8" max="8" width="17" style="18" customWidth="1"/>
    <col min="9" max="9" width="22.7109375" style="18" customWidth="1"/>
    <col min="10" max="10" width="22" style="18" customWidth="1"/>
    <col min="11" max="11" width="20.42578125" style="18" customWidth="1"/>
    <col min="12" max="251" width="9.140625" style="18"/>
    <col min="252" max="252" width="9.7109375" style="18" customWidth="1"/>
    <col min="253" max="253" width="28" style="18" customWidth="1"/>
    <col min="254" max="254" width="12.28515625" style="18" customWidth="1"/>
    <col min="255" max="256" width="27.5703125" style="18" customWidth="1"/>
    <col min="257" max="257" width="24.140625" style="18" customWidth="1"/>
    <col min="258" max="507" width="9.140625" style="18"/>
    <col min="508" max="508" width="9.7109375" style="18" customWidth="1"/>
    <col min="509" max="509" width="28" style="18" customWidth="1"/>
    <col min="510" max="510" width="12.28515625" style="18" customWidth="1"/>
    <col min="511" max="512" width="27.5703125" style="18" customWidth="1"/>
    <col min="513" max="513" width="24.140625" style="18" customWidth="1"/>
    <col min="514" max="763" width="9.140625" style="18"/>
    <col min="764" max="764" width="9.7109375" style="18" customWidth="1"/>
    <col min="765" max="765" width="28" style="18" customWidth="1"/>
    <col min="766" max="766" width="12.28515625" style="18" customWidth="1"/>
    <col min="767" max="768" width="27.5703125" style="18" customWidth="1"/>
    <col min="769" max="769" width="24.140625" style="18" customWidth="1"/>
    <col min="770" max="1019" width="9.140625" style="18"/>
    <col min="1020" max="1020" width="9.7109375" style="18" customWidth="1"/>
    <col min="1021" max="1021" width="28" style="18" customWidth="1"/>
    <col min="1022" max="1022" width="12.28515625" style="18" customWidth="1"/>
    <col min="1023" max="1024" width="27.5703125" style="18" customWidth="1"/>
    <col min="1025" max="1025" width="24.140625" style="18" customWidth="1"/>
    <col min="1026" max="1275" width="9.140625" style="18"/>
    <col min="1276" max="1276" width="9.7109375" style="18" customWidth="1"/>
    <col min="1277" max="1277" width="28" style="18" customWidth="1"/>
    <col min="1278" max="1278" width="12.28515625" style="18" customWidth="1"/>
    <col min="1279" max="1280" width="27.5703125" style="18" customWidth="1"/>
    <col min="1281" max="1281" width="24.140625" style="18" customWidth="1"/>
    <col min="1282" max="1531" width="9.140625" style="18"/>
    <col min="1532" max="1532" width="9.7109375" style="18" customWidth="1"/>
    <col min="1533" max="1533" width="28" style="18" customWidth="1"/>
    <col min="1534" max="1534" width="12.28515625" style="18" customWidth="1"/>
    <col min="1535" max="1536" width="27.5703125" style="18" customWidth="1"/>
    <col min="1537" max="1537" width="24.140625" style="18" customWidth="1"/>
    <col min="1538" max="1787" width="9.140625" style="18"/>
    <col min="1788" max="1788" width="9.7109375" style="18" customWidth="1"/>
    <col min="1789" max="1789" width="28" style="18" customWidth="1"/>
    <col min="1790" max="1790" width="12.28515625" style="18" customWidth="1"/>
    <col min="1791" max="1792" width="27.5703125" style="18" customWidth="1"/>
    <col min="1793" max="1793" width="24.140625" style="18" customWidth="1"/>
    <col min="1794" max="2043" width="9.140625" style="18"/>
    <col min="2044" max="2044" width="9.7109375" style="18" customWidth="1"/>
    <col min="2045" max="2045" width="28" style="18" customWidth="1"/>
    <col min="2046" max="2046" width="12.28515625" style="18" customWidth="1"/>
    <col min="2047" max="2048" width="27.5703125" style="18" customWidth="1"/>
    <col min="2049" max="2049" width="24.140625" style="18" customWidth="1"/>
    <col min="2050" max="2299" width="9.140625" style="18"/>
    <col min="2300" max="2300" width="9.7109375" style="18" customWidth="1"/>
    <col min="2301" max="2301" width="28" style="18" customWidth="1"/>
    <col min="2302" max="2302" width="12.28515625" style="18" customWidth="1"/>
    <col min="2303" max="2304" width="27.5703125" style="18" customWidth="1"/>
    <col min="2305" max="2305" width="24.140625" style="18" customWidth="1"/>
    <col min="2306" max="2555" width="9.140625" style="18"/>
    <col min="2556" max="2556" width="9.7109375" style="18" customWidth="1"/>
    <col min="2557" max="2557" width="28" style="18" customWidth="1"/>
    <col min="2558" max="2558" width="12.28515625" style="18" customWidth="1"/>
    <col min="2559" max="2560" width="27.5703125" style="18" customWidth="1"/>
    <col min="2561" max="2561" width="24.140625" style="18" customWidth="1"/>
    <col min="2562" max="2811" width="9.140625" style="18"/>
    <col min="2812" max="2812" width="9.7109375" style="18" customWidth="1"/>
    <col min="2813" max="2813" width="28" style="18" customWidth="1"/>
    <col min="2814" max="2814" width="12.28515625" style="18" customWidth="1"/>
    <col min="2815" max="2816" width="27.5703125" style="18" customWidth="1"/>
    <col min="2817" max="2817" width="24.140625" style="18" customWidth="1"/>
    <col min="2818" max="3067" width="9.140625" style="18"/>
    <col min="3068" max="3068" width="9.7109375" style="18" customWidth="1"/>
    <col min="3069" max="3069" width="28" style="18" customWidth="1"/>
    <col min="3070" max="3070" width="12.28515625" style="18" customWidth="1"/>
    <col min="3071" max="3072" width="27.5703125" style="18" customWidth="1"/>
    <col min="3073" max="3073" width="24.140625" style="18" customWidth="1"/>
    <col min="3074" max="3323" width="9.140625" style="18"/>
    <col min="3324" max="3324" width="9.7109375" style="18" customWidth="1"/>
    <col min="3325" max="3325" width="28" style="18" customWidth="1"/>
    <col min="3326" max="3326" width="12.28515625" style="18" customWidth="1"/>
    <col min="3327" max="3328" width="27.5703125" style="18" customWidth="1"/>
    <col min="3329" max="3329" width="24.140625" style="18" customWidth="1"/>
    <col min="3330" max="3579" width="9.140625" style="18"/>
    <col min="3580" max="3580" width="9.7109375" style="18" customWidth="1"/>
    <col min="3581" max="3581" width="28" style="18" customWidth="1"/>
    <col min="3582" max="3582" width="12.28515625" style="18" customWidth="1"/>
    <col min="3583" max="3584" width="27.5703125" style="18" customWidth="1"/>
    <col min="3585" max="3585" width="24.140625" style="18" customWidth="1"/>
    <col min="3586" max="3835" width="9.140625" style="18"/>
    <col min="3836" max="3836" width="9.7109375" style="18" customWidth="1"/>
    <col min="3837" max="3837" width="28" style="18" customWidth="1"/>
    <col min="3838" max="3838" width="12.28515625" style="18" customWidth="1"/>
    <col min="3839" max="3840" width="27.5703125" style="18" customWidth="1"/>
    <col min="3841" max="3841" width="24.140625" style="18" customWidth="1"/>
    <col min="3842" max="4091" width="9.140625" style="18"/>
    <col min="4092" max="4092" width="9.7109375" style="18" customWidth="1"/>
    <col min="4093" max="4093" width="28" style="18" customWidth="1"/>
    <col min="4094" max="4094" width="12.28515625" style="18" customWidth="1"/>
    <col min="4095" max="4096" width="27.5703125" style="18" customWidth="1"/>
    <col min="4097" max="4097" width="24.140625" style="18" customWidth="1"/>
    <col min="4098" max="4347" width="9.140625" style="18"/>
    <col min="4348" max="4348" width="9.7109375" style="18" customWidth="1"/>
    <col min="4349" max="4349" width="28" style="18" customWidth="1"/>
    <col min="4350" max="4350" width="12.28515625" style="18" customWidth="1"/>
    <col min="4351" max="4352" width="27.5703125" style="18" customWidth="1"/>
    <col min="4353" max="4353" width="24.140625" style="18" customWidth="1"/>
    <col min="4354" max="4603" width="9.140625" style="18"/>
    <col min="4604" max="4604" width="9.7109375" style="18" customWidth="1"/>
    <col min="4605" max="4605" width="28" style="18" customWidth="1"/>
    <col min="4606" max="4606" width="12.28515625" style="18" customWidth="1"/>
    <col min="4607" max="4608" width="27.5703125" style="18" customWidth="1"/>
    <col min="4609" max="4609" width="24.140625" style="18" customWidth="1"/>
    <col min="4610" max="4859" width="9.140625" style="18"/>
    <col min="4860" max="4860" width="9.7109375" style="18" customWidth="1"/>
    <col min="4861" max="4861" width="28" style="18" customWidth="1"/>
    <col min="4862" max="4862" width="12.28515625" style="18" customWidth="1"/>
    <col min="4863" max="4864" width="27.5703125" style="18" customWidth="1"/>
    <col min="4865" max="4865" width="24.140625" style="18" customWidth="1"/>
    <col min="4866" max="5115" width="9.140625" style="18"/>
    <col min="5116" max="5116" width="9.7109375" style="18" customWidth="1"/>
    <col min="5117" max="5117" width="28" style="18" customWidth="1"/>
    <col min="5118" max="5118" width="12.28515625" style="18" customWidth="1"/>
    <col min="5119" max="5120" width="27.5703125" style="18" customWidth="1"/>
    <col min="5121" max="5121" width="24.140625" style="18" customWidth="1"/>
    <col min="5122" max="5371" width="9.140625" style="18"/>
    <col min="5372" max="5372" width="9.7109375" style="18" customWidth="1"/>
    <col min="5373" max="5373" width="28" style="18" customWidth="1"/>
    <col min="5374" max="5374" width="12.28515625" style="18" customWidth="1"/>
    <col min="5375" max="5376" width="27.5703125" style="18" customWidth="1"/>
    <col min="5377" max="5377" width="24.140625" style="18" customWidth="1"/>
    <col min="5378" max="5627" width="9.140625" style="18"/>
    <col min="5628" max="5628" width="9.7109375" style="18" customWidth="1"/>
    <col min="5629" max="5629" width="28" style="18" customWidth="1"/>
    <col min="5630" max="5630" width="12.28515625" style="18" customWidth="1"/>
    <col min="5631" max="5632" width="27.5703125" style="18" customWidth="1"/>
    <col min="5633" max="5633" width="24.140625" style="18" customWidth="1"/>
    <col min="5634" max="5883" width="9.140625" style="18"/>
    <col min="5884" max="5884" width="9.7109375" style="18" customWidth="1"/>
    <col min="5885" max="5885" width="28" style="18" customWidth="1"/>
    <col min="5886" max="5886" width="12.28515625" style="18" customWidth="1"/>
    <col min="5887" max="5888" width="27.5703125" style="18" customWidth="1"/>
    <col min="5889" max="5889" width="24.140625" style="18" customWidth="1"/>
    <col min="5890" max="6139" width="9.140625" style="18"/>
    <col min="6140" max="6140" width="9.7109375" style="18" customWidth="1"/>
    <col min="6141" max="6141" width="28" style="18" customWidth="1"/>
    <col min="6142" max="6142" width="12.28515625" style="18" customWidth="1"/>
    <col min="6143" max="6144" width="27.5703125" style="18" customWidth="1"/>
    <col min="6145" max="6145" width="24.140625" style="18" customWidth="1"/>
    <col min="6146" max="6395" width="9.140625" style="18"/>
    <col min="6396" max="6396" width="9.7109375" style="18" customWidth="1"/>
    <col min="6397" max="6397" width="28" style="18" customWidth="1"/>
    <col min="6398" max="6398" width="12.28515625" style="18" customWidth="1"/>
    <col min="6399" max="6400" width="27.5703125" style="18" customWidth="1"/>
    <col min="6401" max="6401" width="24.140625" style="18" customWidth="1"/>
    <col min="6402" max="6651" width="9.140625" style="18"/>
    <col min="6652" max="6652" width="9.7109375" style="18" customWidth="1"/>
    <col min="6653" max="6653" width="28" style="18" customWidth="1"/>
    <col min="6654" max="6654" width="12.28515625" style="18" customWidth="1"/>
    <col min="6655" max="6656" width="27.5703125" style="18" customWidth="1"/>
    <col min="6657" max="6657" width="24.140625" style="18" customWidth="1"/>
    <col min="6658" max="6907" width="9.140625" style="18"/>
    <col min="6908" max="6908" width="9.7109375" style="18" customWidth="1"/>
    <col min="6909" max="6909" width="28" style="18" customWidth="1"/>
    <col min="6910" max="6910" width="12.28515625" style="18" customWidth="1"/>
    <col min="6911" max="6912" width="27.5703125" style="18" customWidth="1"/>
    <col min="6913" max="6913" width="24.140625" style="18" customWidth="1"/>
    <col min="6914" max="7163" width="9.140625" style="18"/>
    <col min="7164" max="7164" width="9.7109375" style="18" customWidth="1"/>
    <col min="7165" max="7165" width="28" style="18" customWidth="1"/>
    <col min="7166" max="7166" width="12.28515625" style="18" customWidth="1"/>
    <col min="7167" max="7168" width="27.5703125" style="18" customWidth="1"/>
    <col min="7169" max="7169" width="24.140625" style="18" customWidth="1"/>
    <col min="7170" max="7419" width="9.140625" style="18"/>
    <col min="7420" max="7420" width="9.7109375" style="18" customWidth="1"/>
    <col min="7421" max="7421" width="28" style="18" customWidth="1"/>
    <col min="7422" max="7422" width="12.28515625" style="18" customWidth="1"/>
    <col min="7423" max="7424" width="27.5703125" style="18" customWidth="1"/>
    <col min="7425" max="7425" width="24.140625" style="18" customWidth="1"/>
    <col min="7426" max="7675" width="9.140625" style="18"/>
    <col min="7676" max="7676" width="9.7109375" style="18" customWidth="1"/>
    <col min="7677" max="7677" width="28" style="18" customWidth="1"/>
    <col min="7678" max="7678" width="12.28515625" style="18" customWidth="1"/>
    <col min="7679" max="7680" width="27.5703125" style="18" customWidth="1"/>
    <col min="7681" max="7681" width="24.140625" style="18" customWidth="1"/>
    <col min="7682" max="7931" width="9.140625" style="18"/>
    <col min="7932" max="7932" width="9.7109375" style="18" customWidth="1"/>
    <col min="7933" max="7933" width="28" style="18" customWidth="1"/>
    <col min="7934" max="7934" width="12.28515625" style="18" customWidth="1"/>
    <col min="7935" max="7936" width="27.5703125" style="18" customWidth="1"/>
    <col min="7937" max="7937" width="24.140625" style="18" customWidth="1"/>
    <col min="7938" max="8187" width="9.140625" style="18"/>
    <col min="8188" max="8188" width="9.7109375" style="18" customWidth="1"/>
    <col min="8189" max="8189" width="28" style="18" customWidth="1"/>
    <col min="8190" max="8190" width="12.28515625" style="18" customWidth="1"/>
    <col min="8191" max="8192" width="27.5703125" style="18" customWidth="1"/>
    <col min="8193" max="8193" width="24.140625" style="18" customWidth="1"/>
    <col min="8194" max="8443" width="9.140625" style="18"/>
    <col min="8444" max="8444" width="9.7109375" style="18" customWidth="1"/>
    <col min="8445" max="8445" width="28" style="18" customWidth="1"/>
    <col min="8446" max="8446" width="12.28515625" style="18" customWidth="1"/>
    <col min="8447" max="8448" width="27.5703125" style="18" customWidth="1"/>
    <col min="8449" max="8449" width="24.140625" style="18" customWidth="1"/>
    <col min="8450" max="8699" width="9.140625" style="18"/>
    <col min="8700" max="8700" width="9.7109375" style="18" customWidth="1"/>
    <col min="8701" max="8701" width="28" style="18" customWidth="1"/>
    <col min="8702" max="8702" width="12.28515625" style="18" customWidth="1"/>
    <col min="8703" max="8704" width="27.5703125" style="18" customWidth="1"/>
    <col min="8705" max="8705" width="24.140625" style="18" customWidth="1"/>
    <col min="8706" max="8955" width="9.140625" style="18"/>
    <col min="8956" max="8956" width="9.7109375" style="18" customWidth="1"/>
    <col min="8957" max="8957" width="28" style="18" customWidth="1"/>
    <col min="8958" max="8958" width="12.28515625" style="18" customWidth="1"/>
    <col min="8959" max="8960" width="27.5703125" style="18" customWidth="1"/>
    <col min="8961" max="8961" width="24.140625" style="18" customWidth="1"/>
    <col min="8962" max="9211" width="9.140625" style="18"/>
    <col min="9212" max="9212" width="9.7109375" style="18" customWidth="1"/>
    <col min="9213" max="9213" width="28" style="18" customWidth="1"/>
    <col min="9214" max="9214" width="12.28515625" style="18" customWidth="1"/>
    <col min="9215" max="9216" width="27.5703125" style="18" customWidth="1"/>
    <col min="9217" max="9217" width="24.140625" style="18" customWidth="1"/>
    <col min="9218" max="9467" width="9.140625" style="18"/>
    <col min="9468" max="9468" width="9.7109375" style="18" customWidth="1"/>
    <col min="9469" max="9469" width="28" style="18" customWidth="1"/>
    <col min="9470" max="9470" width="12.28515625" style="18" customWidth="1"/>
    <col min="9471" max="9472" width="27.5703125" style="18" customWidth="1"/>
    <col min="9473" max="9473" width="24.140625" style="18" customWidth="1"/>
    <col min="9474" max="9723" width="9.140625" style="18"/>
    <col min="9724" max="9724" width="9.7109375" style="18" customWidth="1"/>
    <col min="9725" max="9725" width="28" style="18" customWidth="1"/>
    <col min="9726" max="9726" width="12.28515625" style="18" customWidth="1"/>
    <col min="9727" max="9728" width="27.5703125" style="18" customWidth="1"/>
    <col min="9729" max="9729" width="24.140625" style="18" customWidth="1"/>
    <col min="9730" max="9979" width="9.140625" style="18"/>
    <col min="9980" max="9980" width="9.7109375" style="18" customWidth="1"/>
    <col min="9981" max="9981" width="28" style="18" customWidth="1"/>
    <col min="9982" max="9982" width="12.28515625" style="18" customWidth="1"/>
    <col min="9983" max="9984" width="27.5703125" style="18" customWidth="1"/>
    <col min="9985" max="9985" width="24.140625" style="18" customWidth="1"/>
    <col min="9986" max="10235" width="9.140625" style="18"/>
    <col min="10236" max="10236" width="9.7109375" style="18" customWidth="1"/>
    <col min="10237" max="10237" width="28" style="18" customWidth="1"/>
    <col min="10238" max="10238" width="12.28515625" style="18" customWidth="1"/>
    <col min="10239" max="10240" width="27.5703125" style="18" customWidth="1"/>
    <col min="10241" max="10241" width="24.140625" style="18" customWidth="1"/>
    <col min="10242" max="10491" width="9.140625" style="18"/>
    <col min="10492" max="10492" width="9.7109375" style="18" customWidth="1"/>
    <col min="10493" max="10493" width="28" style="18" customWidth="1"/>
    <col min="10494" max="10494" width="12.28515625" style="18" customWidth="1"/>
    <col min="10495" max="10496" width="27.5703125" style="18" customWidth="1"/>
    <col min="10497" max="10497" width="24.140625" style="18" customWidth="1"/>
    <col min="10498" max="10747" width="9.140625" style="18"/>
    <col min="10748" max="10748" width="9.7109375" style="18" customWidth="1"/>
    <col min="10749" max="10749" width="28" style="18" customWidth="1"/>
    <col min="10750" max="10750" width="12.28515625" style="18" customWidth="1"/>
    <col min="10751" max="10752" width="27.5703125" style="18" customWidth="1"/>
    <col min="10753" max="10753" width="24.140625" style="18" customWidth="1"/>
    <col min="10754" max="11003" width="9.140625" style="18"/>
    <col min="11004" max="11004" width="9.7109375" style="18" customWidth="1"/>
    <col min="11005" max="11005" width="28" style="18" customWidth="1"/>
    <col min="11006" max="11006" width="12.28515625" style="18" customWidth="1"/>
    <col min="11007" max="11008" width="27.5703125" style="18" customWidth="1"/>
    <col min="11009" max="11009" width="24.140625" style="18" customWidth="1"/>
    <col min="11010" max="11259" width="9.140625" style="18"/>
    <col min="11260" max="11260" width="9.7109375" style="18" customWidth="1"/>
    <col min="11261" max="11261" width="28" style="18" customWidth="1"/>
    <col min="11262" max="11262" width="12.28515625" style="18" customWidth="1"/>
    <col min="11263" max="11264" width="27.5703125" style="18" customWidth="1"/>
    <col min="11265" max="11265" width="24.140625" style="18" customWidth="1"/>
    <col min="11266" max="11515" width="9.140625" style="18"/>
    <col min="11516" max="11516" width="9.7109375" style="18" customWidth="1"/>
    <col min="11517" max="11517" width="28" style="18" customWidth="1"/>
    <col min="11518" max="11518" width="12.28515625" style="18" customWidth="1"/>
    <col min="11519" max="11520" width="27.5703125" style="18" customWidth="1"/>
    <col min="11521" max="11521" width="24.140625" style="18" customWidth="1"/>
    <col min="11522" max="11771" width="9.140625" style="18"/>
    <col min="11772" max="11772" width="9.7109375" style="18" customWidth="1"/>
    <col min="11773" max="11773" width="28" style="18" customWidth="1"/>
    <col min="11774" max="11774" width="12.28515625" style="18" customWidth="1"/>
    <col min="11775" max="11776" width="27.5703125" style="18" customWidth="1"/>
    <col min="11777" max="11777" width="24.140625" style="18" customWidth="1"/>
    <col min="11778" max="12027" width="9.140625" style="18"/>
    <col min="12028" max="12028" width="9.7109375" style="18" customWidth="1"/>
    <col min="12029" max="12029" width="28" style="18" customWidth="1"/>
    <col min="12030" max="12030" width="12.28515625" style="18" customWidth="1"/>
    <col min="12031" max="12032" width="27.5703125" style="18" customWidth="1"/>
    <col min="12033" max="12033" width="24.140625" style="18" customWidth="1"/>
    <col min="12034" max="12283" width="9.140625" style="18"/>
    <col min="12284" max="12284" width="9.7109375" style="18" customWidth="1"/>
    <col min="12285" max="12285" width="28" style="18" customWidth="1"/>
    <col min="12286" max="12286" width="12.28515625" style="18" customWidth="1"/>
    <col min="12287" max="12288" width="27.5703125" style="18" customWidth="1"/>
    <col min="12289" max="12289" width="24.140625" style="18" customWidth="1"/>
    <col min="12290" max="12539" width="9.140625" style="18"/>
    <col min="12540" max="12540" width="9.7109375" style="18" customWidth="1"/>
    <col min="12541" max="12541" width="28" style="18" customWidth="1"/>
    <col min="12542" max="12542" width="12.28515625" style="18" customWidth="1"/>
    <col min="12543" max="12544" width="27.5703125" style="18" customWidth="1"/>
    <col min="12545" max="12545" width="24.140625" style="18" customWidth="1"/>
    <col min="12546" max="12795" width="9.140625" style="18"/>
    <col min="12796" max="12796" width="9.7109375" style="18" customWidth="1"/>
    <col min="12797" max="12797" width="28" style="18" customWidth="1"/>
    <col min="12798" max="12798" width="12.28515625" style="18" customWidth="1"/>
    <col min="12799" max="12800" width="27.5703125" style="18" customWidth="1"/>
    <col min="12801" max="12801" width="24.140625" style="18" customWidth="1"/>
    <col min="12802" max="13051" width="9.140625" style="18"/>
    <col min="13052" max="13052" width="9.7109375" style="18" customWidth="1"/>
    <col min="13053" max="13053" width="28" style="18" customWidth="1"/>
    <col min="13054" max="13054" width="12.28515625" style="18" customWidth="1"/>
    <col min="13055" max="13056" width="27.5703125" style="18" customWidth="1"/>
    <col min="13057" max="13057" width="24.140625" style="18" customWidth="1"/>
    <col min="13058" max="13307" width="9.140625" style="18"/>
    <col min="13308" max="13308" width="9.7109375" style="18" customWidth="1"/>
    <col min="13309" max="13309" width="28" style="18" customWidth="1"/>
    <col min="13310" max="13310" width="12.28515625" style="18" customWidth="1"/>
    <col min="13311" max="13312" width="27.5703125" style="18" customWidth="1"/>
    <col min="13313" max="13313" width="24.140625" style="18" customWidth="1"/>
    <col min="13314" max="13563" width="9.140625" style="18"/>
    <col min="13564" max="13564" width="9.7109375" style="18" customWidth="1"/>
    <col min="13565" max="13565" width="28" style="18" customWidth="1"/>
    <col min="13566" max="13566" width="12.28515625" style="18" customWidth="1"/>
    <col min="13567" max="13568" width="27.5703125" style="18" customWidth="1"/>
    <col min="13569" max="13569" width="24.140625" style="18" customWidth="1"/>
    <col min="13570" max="13819" width="9.140625" style="18"/>
    <col min="13820" max="13820" width="9.7109375" style="18" customWidth="1"/>
    <col min="13821" max="13821" width="28" style="18" customWidth="1"/>
    <col min="13822" max="13822" width="12.28515625" style="18" customWidth="1"/>
    <col min="13823" max="13824" width="27.5703125" style="18" customWidth="1"/>
    <col min="13825" max="13825" width="24.140625" style="18" customWidth="1"/>
    <col min="13826" max="14075" width="9.140625" style="18"/>
    <col min="14076" max="14076" width="9.7109375" style="18" customWidth="1"/>
    <col min="14077" max="14077" width="28" style="18" customWidth="1"/>
    <col min="14078" max="14078" width="12.28515625" style="18" customWidth="1"/>
    <col min="14079" max="14080" width="27.5703125" style="18" customWidth="1"/>
    <col min="14081" max="14081" width="24.140625" style="18" customWidth="1"/>
    <col min="14082" max="14331" width="9.140625" style="18"/>
    <col min="14332" max="14332" width="9.7109375" style="18" customWidth="1"/>
    <col min="14333" max="14333" width="28" style="18" customWidth="1"/>
    <col min="14334" max="14334" width="12.28515625" style="18" customWidth="1"/>
    <col min="14335" max="14336" width="27.5703125" style="18" customWidth="1"/>
    <col min="14337" max="14337" width="24.140625" style="18" customWidth="1"/>
    <col min="14338" max="14587" width="9.140625" style="18"/>
    <col min="14588" max="14588" width="9.7109375" style="18" customWidth="1"/>
    <col min="14589" max="14589" width="28" style="18" customWidth="1"/>
    <col min="14590" max="14590" width="12.28515625" style="18" customWidth="1"/>
    <col min="14591" max="14592" width="27.5703125" style="18" customWidth="1"/>
    <col min="14593" max="14593" width="24.140625" style="18" customWidth="1"/>
    <col min="14594" max="14843" width="9.140625" style="18"/>
    <col min="14844" max="14844" width="9.7109375" style="18" customWidth="1"/>
    <col min="14845" max="14845" width="28" style="18" customWidth="1"/>
    <col min="14846" max="14846" width="12.28515625" style="18" customWidth="1"/>
    <col min="14847" max="14848" width="27.5703125" style="18" customWidth="1"/>
    <col min="14849" max="14849" width="24.140625" style="18" customWidth="1"/>
    <col min="14850" max="15099" width="9.140625" style="18"/>
    <col min="15100" max="15100" width="9.7109375" style="18" customWidth="1"/>
    <col min="15101" max="15101" width="28" style="18" customWidth="1"/>
    <col min="15102" max="15102" width="12.28515625" style="18" customWidth="1"/>
    <col min="15103" max="15104" width="27.5703125" style="18" customWidth="1"/>
    <col min="15105" max="15105" width="24.140625" style="18" customWidth="1"/>
    <col min="15106" max="15355" width="9.140625" style="18"/>
    <col min="15356" max="15356" width="9.7109375" style="18" customWidth="1"/>
    <col min="15357" max="15357" width="28" style="18" customWidth="1"/>
    <col min="15358" max="15358" width="12.28515625" style="18" customWidth="1"/>
    <col min="15359" max="15360" width="27.5703125" style="18" customWidth="1"/>
    <col min="15361" max="15361" width="24.140625" style="18" customWidth="1"/>
    <col min="15362" max="15611" width="9.140625" style="18"/>
    <col min="15612" max="15612" width="9.7109375" style="18" customWidth="1"/>
    <col min="15613" max="15613" width="28" style="18" customWidth="1"/>
    <col min="15614" max="15614" width="12.28515625" style="18" customWidth="1"/>
    <col min="15615" max="15616" width="27.5703125" style="18" customWidth="1"/>
    <col min="15617" max="15617" width="24.140625" style="18" customWidth="1"/>
    <col min="15618" max="15867" width="9.140625" style="18"/>
    <col min="15868" max="15868" width="9.7109375" style="18" customWidth="1"/>
    <col min="15869" max="15869" width="28" style="18" customWidth="1"/>
    <col min="15870" max="15870" width="12.28515625" style="18" customWidth="1"/>
    <col min="15871" max="15872" width="27.5703125" style="18" customWidth="1"/>
    <col min="15873" max="15873" width="24.140625" style="18" customWidth="1"/>
    <col min="15874" max="16123" width="9.140625" style="18"/>
    <col min="16124" max="16124" width="9.7109375" style="18" customWidth="1"/>
    <col min="16125" max="16125" width="28" style="18" customWidth="1"/>
    <col min="16126" max="16126" width="12.28515625" style="18" customWidth="1"/>
    <col min="16127" max="16128" width="27.5703125" style="18" customWidth="1"/>
    <col min="16129" max="16129" width="24.140625" style="18" customWidth="1"/>
    <col min="16130" max="16384" width="9.140625" style="18"/>
  </cols>
  <sheetData>
    <row r="1" spans="1:11" ht="22.5" customHeight="1" x14ac:dyDescent="0.25">
      <c r="A1" s="18" t="s">
        <v>138</v>
      </c>
    </row>
    <row r="2" spans="1:11" ht="60" customHeight="1" x14ac:dyDescent="0.25">
      <c r="E2" s="40" t="s">
        <v>42</v>
      </c>
      <c r="F2" s="40"/>
    </row>
    <row r="6" spans="1:11" x14ac:dyDescent="0.25">
      <c r="A6" s="41" t="s">
        <v>43</v>
      </c>
      <c r="B6" s="42"/>
      <c r="C6" s="42"/>
      <c r="D6" s="42"/>
      <c r="E6" s="42"/>
      <c r="F6" s="42"/>
    </row>
    <row r="9" spans="1:11" s="20" customFormat="1" ht="45.75" customHeight="1" x14ac:dyDescent="0.25">
      <c r="A9" s="19" t="s">
        <v>19</v>
      </c>
      <c r="B9" s="19" t="s">
        <v>20</v>
      </c>
      <c r="C9" s="19" t="s">
        <v>21</v>
      </c>
      <c r="D9" s="19" t="s">
        <v>134</v>
      </c>
      <c r="E9" s="19" t="s">
        <v>135</v>
      </c>
      <c r="F9" s="19" t="s">
        <v>136</v>
      </c>
      <c r="I9" s="30"/>
      <c r="J9" s="30"/>
      <c r="K9" s="30"/>
    </row>
    <row r="10" spans="1:11" ht="39.75" customHeight="1" x14ac:dyDescent="0.25">
      <c r="A10" s="27" t="s">
        <v>22</v>
      </c>
      <c r="B10" s="28" t="s">
        <v>44</v>
      </c>
      <c r="C10" s="27" t="s">
        <v>33</v>
      </c>
      <c r="D10" s="21">
        <f>D12+D62+D75</f>
        <v>3309771.6090000002</v>
      </c>
      <c r="E10" s="21">
        <f t="shared" ref="E10:F10" si="0">E12+E62+E75</f>
        <v>3347279</v>
      </c>
      <c r="F10" s="21">
        <f t="shared" si="0"/>
        <v>3322520.600000002</v>
      </c>
      <c r="H10" s="22"/>
      <c r="I10" s="22"/>
      <c r="J10" s="23"/>
      <c r="K10" s="23"/>
    </row>
    <row r="11" spans="1:11" ht="20.25" customHeight="1" x14ac:dyDescent="0.25">
      <c r="A11" s="27"/>
      <c r="B11" s="28" t="s">
        <v>35</v>
      </c>
      <c r="C11" s="27"/>
      <c r="D11" s="21"/>
      <c r="E11" s="21"/>
      <c r="F11" s="21"/>
    </row>
    <row r="12" spans="1:11" ht="39.75" customHeight="1" x14ac:dyDescent="0.25">
      <c r="A12" s="27" t="s">
        <v>23</v>
      </c>
      <c r="B12" s="28" t="s">
        <v>45</v>
      </c>
      <c r="C12" s="27" t="s">
        <v>33</v>
      </c>
      <c r="D12" s="21">
        <f>D13+D16</f>
        <v>899474.47600000002</v>
      </c>
      <c r="E12" s="21">
        <f t="shared" ref="E12:F12" si="1">E13+E16</f>
        <v>942520</v>
      </c>
      <c r="F12" s="21">
        <f t="shared" si="1"/>
        <v>977460.00000000175</v>
      </c>
    </row>
    <row r="13" spans="1:11" ht="22.5" customHeight="1" x14ac:dyDescent="0.25">
      <c r="A13" s="27" t="s">
        <v>46</v>
      </c>
      <c r="B13" s="28" t="s">
        <v>47</v>
      </c>
      <c r="C13" s="27" t="s">
        <v>33</v>
      </c>
      <c r="D13" s="21">
        <f>D14+D15</f>
        <v>0</v>
      </c>
      <c r="E13" s="21"/>
      <c r="F13" s="21"/>
    </row>
    <row r="14" spans="1:11" ht="22.5" customHeight="1" x14ac:dyDescent="0.25">
      <c r="A14" s="27"/>
      <c r="B14" s="28" t="s">
        <v>48</v>
      </c>
      <c r="C14" s="27" t="s">
        <v>33</v>
      </c>
      <c r="D14" s="21"/>
      <c r="E14" s="21"/>
      <c r="F14" s="21"/>
    </row>
    <row r="15" spans="1:11" ht="22.5" customHeight="1" x14ac:dyDescent="0.25">
      <c r="A15" s="27"/>
      <c r="B15" s="28" t="s">
        <v>49</v>
      </c>
      <c r="C15" s="27" t="s">
        <v>33</v>
      </c>
      <c r="D15" s="21"/>
      <c r="E15" s="21"/>
      <c r="F15" s="21"/>
    </row>
    <row r="16" spans="1:11" ht="22.5" customHeight="1" x14ac:dyDescent="0.25">
      <c r="A16" s="27" t="s">
        <v>50</v>
      </c>
      <c r="B16" s="28" t="s">
        <v>51</v>
      </c>
      <c r="C16" s="27" t="s">
        <v>33</v>
      </c>
      <c r="D16" s="21">
        <f>D17+D18</f>
        <v>899474.47600000002</v>
      </c>
      <c r="E16" s="21">
        <f t="shared" ref="E16:F16" si="2">E17+E18</f>
        <v>942520</v>
      </c>
      <c r="F16" s="21">
        <f t="shared" si="2"/>
        <v>977460.00000000175</v>
      </c>
    </row>
    <row r="17" spans="1:11" ht="22.5" customHeight="1" x14ac:dyDescent="0.25">
      <c r="A17" s="27"/>
      <c r="B17" s="28" t="s">
        <v>48</v>
      </c>
      <c r="C17" s="27" t="s">
        <v>33</v>
      </c>
      <c r="D17" s="21">
        <f>D25+D32+D39+D46+D53+D60</f>
        <v>458445</v>
      </c>
      <c r="E17" s="21">
        <f t="shared" ref="E17:F17" si="3">E25+E32+E39+E46+E53+E60</f>
        <v>470230</v>
      </c>
      <c r="F17" s="21">
        <f t="shared" si="3"/>
        <v>495130.00000000111</v>
      </c>
    </row>
    <row r="18" spans="1:11" ht="22.5" customHeight="1" x14ac:dyDescent="0.25">
      <c r="A18" s="27"/>
      <c r="B18" s="28" t="s">
        <v>49</v>
      </c>
      <c r="C18" s="27" t="s">
        <v>33</v>
      </c>
      <c r="D18" s="21">
        <f>D26+D33+D40+D47+D54+D61</f>
        <v>441029.47599999997</v>
      </c>
      <c r="E18" s="21">
        <f t="shared" ref="E18:F18" si="4">E26+E33+E40+E47+E54+E61</f>
        <v>472290</v>
      </c>
      <c r="F18" s="21">
        <f t="shared" si="4"/>
        <v>482330.00000000064</v>
      </c>
    </row>
    <row r="19" spans="1:11" ht="22.5" customHeight="1" x14ac:dyDescent="0.25">
      <c r="A19" s="27"/>
      <c r="B19" s="28" t="s">
        <v>35</v>
      </c>
      <c r="C19" s="27" t="s">
        <v>33</v>
      </c>
      <c r="D19" s="21"/>
      <c r="E19" s="21"/>
      <c r="F19" s="21"/>
    </row>
    <row r="20" spans="1:11" ht="96.75" customHeight="1" x14ac:dyDescent="0.25">
      <c r="A20" s="27" t="s">
        <v>52</v>
      </c>
      <c r="B20" s="28" t="s">
        <v>53</v>
      </c>
      <c r="C20" s="27" t="s">
        <v>33</v>
      </c>
      <c r="D20" s="21">
        <f>D21+D24</f>
        <v>587440.97399999993</v>
      </c>
      <c r="E20" s="21">
        <f t="shared" ref="E20:F20" si="5">E21+E24</f>
        <v>560950</v>
      </c>
      <c r="F20" s="21">
        <f t="shared" si="5"/>
        <v>581802.71575016598</v>
      </c>
      <c r="I20" s="29"/>
      <c r="J20" s="29"/>
      <c r="K20" s="29"/>
    </row>
    <row r="21" spans="1:11" ht="21" customHeight="1" x14ac:dyDescent="0.25">
      <c r="A21" s="27" t="s">
        <v>54</v>
      </c>
      <c r="B21" s="28" t="s">
        <v>47</v>
      </c>
      <c r="C21" s="27" t="s">
        <v>33</v>
      </c>
      <c r="D21" s="21"/>
      <c r="E21" s="21"/>
      <c r="F21" s="21"/>
    </row>
    <row r="22" spans="1:11" ht="21" customHeight="1" x14ac:dyDescent="0.25">
      <c r="A22" s="27"/>
      <c r="B22" s="28" t="s">
        <v>48</v>
      </c>
      <c r="C22" s="27" t="s">
        <v>33</v>
      </c>
      <c r="D22" s="21"/>
      <c r="E22" s="21"/>
      <c r="F22" s="21"/>
    </row>
    <row r="23" spans="1:11" ht="21" customHeight="1" x14ac:dyDescent="0.25">
      <c r="A23" s="27"/>
      <c r="B23" s="28" t="s">
        <v>49</v>
      </c>
      <c r="C23" s="27" t="s">
        <v>33</v>
      </c>
      <c r="D23" s="21"/>
      <c r="E23" s="21"/>
      <c r="F23" s="21"/>
    </row>
    <row r="24" spans="1:11" ht="21" customHeight="1" x14ac:dyDescent="0.25">
      <c r="A24" s="27" t="s">
        <v>55</v>
      </c>
      <c r="B24" s="28" t="s">
        <v>51</v>
      </c>
      <c r="C24" s="27" t="s">
        <v>33</v>
      </c>
      <c r="D24" s="21">
        <f>D25+D26</f>
        <v>587440.97399999993</v>
      </c>
      <c r="E24" s="21">
        <f t="shared" ref="E24:F24" si="6">E25+E26</f>
        <v>560950</v>
      </c>
      <c r="F24" s="21">
        <f t="shared" si="6"/>
        <v>581802.71575016598</v>
      </c>
    </row>
    <row r="25" spans="1:11" ht="21" customHeight="1" x14ac:dyDescent="0.25">
      <c r="A25" s="27"/>
      <c r="B25" s="28" t="s">
        <v>48</v>
      </c>
      <c r="C25" s="27" t="s">
        <v>33</v>
      </c>
      <c r="D25" s="21">
        <f>72677.665+64009.256+81089.232+5154.047+70914.24+5285.21</f>
        <v>299129.65000000002</v>
      </c>
      <c r="E25" s="21">
        <v>279360</v>
      </c>
      <c r="F25" s="21">
        <v>294216.60181478801</v>
      </c>
    </row>
    <row r="26" spans="1:11" ht="21" customHeight="1" x14ac:dyDescent="0.25">
      <c r="A26" s="27"/>
      <c r="B26" s="28" t="s">
        <v>49</v>
      </c>
      <c r="C26" s="27" t="s">
        <v>33</v>
      </c>
      <c r="D26" s="21">
        <f>58328.142+66418.55+69875.874+5171.821+82893.817+5623.12</f>
        <v>288311.32399999996</v>
      </c>
      <c r="E26" s="21">
        <v>281590</v>
      </c>
      <c r="F26" s="21">
        <v>287586.11393537797</v>
      </c>
    </row>
    <row r="27" spans="1:11" ht="73.5" customHeight="1" x14ac:dyDescent="0.25">
      <c r="A27" s="27" t="s">
        <v>56</v>
      </c>
      <c r="B27" s="28" t="s">
        <v>57</v>
      </c>
      <c r="C27" s="27" t="s">
        <v>33</v>
      </c>
      <c r="D27" s="21">
        <f>D28+D31</f>
        <v>60846.399000000005</v>
      </c>
      <c r="E27" s="21">
        <f t="shared" ref="E27:F27" si="7">E28+E31</f>
        <v>82650</v>
      </c>
      <c r="F27" s="21">
        <f t="shared" si="7"/>
        <v>85710.619547765702</v>
      </c>
      <c r="I27" s="29"/>
      <c r="J27" s="29"/>
      <c r="K27" s="29"/>
    </row>
    <row r="28" spans="1:11" ht="22.5" customHeight="1" x14ac:dyDescent="0.25">
      <c r="A28" s="27" t="s">
        <v>58</v>
      </c>
      <c r="B28" s="28" t="s">
        <v>47</v>
      </c>
      <c r="C28" s="27" t="s">
        <v>33</v>
      </c>
      <c r="D28" s="21"/>
      <c r="E28" s="21"/>
      <c r="F28" s="21"/>
    </row>
    <row r="29" spans="1:11" ht="22.5" customHeight="1" x14ac:dyDescent="0.25">
      <c r="A29" s="27"/>
      <c r="B29" s="28" t="s">
        <v>48</v>
      </c>
      <c r="C29" s="27" t="s">
        <v>33</v>
      </c>
      <c r="D29" s="21"/>
      <c r="E29" s="21"/>
      <c r="F29" s="21"/>
    </row>
    <row r="30" spans="1:11" ht="22.5" customHeight="1" x14ac:dyDescent="0.25">
      <c r="A30" s="27"/>
      <c r="B30" s="28" t="s">
        <v>49</v>
      </c>
      <c r="C30" s="27" t="s">
        <v>33</v>
      </c>
      <c r="D30" s="21"/>
      <c r="E30" s="21"/>
      <c r="F30" s="21"/>
    </row>
    <row r="31" spans="1:11" ht="22.5" customHeight="1" x14ac:dyDescent="0.25">
      <c r="A31" s="27" t="s">
        <v>59</v>
      </c>
      <c r="B31" s="28" t="s">
        <v>51</v>
      </c>
      <c r="C31" s="27" t="s">
        <v>33</v>
      </c>
      <c r="D31" s="21">
        <f>D32+D33</f>
        <v>60846.399000000005</v>
      </c>
      <c r="E31" s="21">
        <f t="shared" ref="E31:F31" si="8">E32+E33</f>
        <v>82650</v>
      </c>
      <c r="F31" s="21">
        <f t="shared" si="8"/>
        <v>85710.619547765702</v>
      </c>
    </row>
    <row r="32" spans="1:11" ht="22.5" customHeight="1" x14ac:dyDescent="0.25">
      <c r="A32" s="27"/>
      <c r="B32" s="28" t="s">
        <v>48</v>
      </c>
      <c r="C32" s="27" t="s">
        <v>33</v>
      </c>
      <c r="D32" s="21">
        <f>710.657+597.502+14652.742+631.58+12573.465+570.026</f>
        <v>29735.972000000002</v>
      </c>
      <c r="E32" s="21">
        <v>41630</v>
      </c>
      <c r="F32" s="21">
        <v>43820.1373374916</v>
      </c>
    </row>
    <row r="33" spans="1:11" ht="22.5" customHeight="1" x14ac:dyDescent="0.25">
      <c r="A33" s="27"/>
      <c r="B33" s="28" t="s">
        <v>49</v>
      </c>
      <c r="C33" s="27" t="s">
        <v>33</v>
      </c>
      <c r="D33" s="21">
        <f>370.406+1386.667+12048.314+542.193+16135.584+627.263</f>
        <v>31110.427</v>
      </c>
      <c r="E33" s="21">
        <v>41020</v>
      </c>
      <c r="F33" s="21">
        <v>41890.482210274102</v>
      </c>
    </row>
    <row r="34" spans="1:11" ht="77.25" customHeight="1" x14ac:dyDescent="0.25">
      <c r="A34" s="27" t="s">
        <v>60</v>
      </c>
      <c r="B34" s="28" t="s">
        <v>61</v>
      </c>
      <c r="C34" s="27" t="s">
        <v>33</v>
      </c>
      <c r="D34" s="21">
        <f>D35+D38</f>
        <v>0</v>
      </c>
      <c r="E34" s="21">
        <f t="shared" ref="E34:F34" si="9">E35+E38</f>
        <v>0</v>
      </c>
      <c r="F34" s="21">
        <f t="shared" si="9"/>
        <v>0</v>
      </c>
    </row>
    <row r="35" spans="1:11" ht="24.75" customHeight="1" x14ac:dyDescent="0.25">
      <c r="A35" s="27" t="s">
        <v>62</v>
      </c>
      <c r="B35" s="28" t="s">
        <v>47</v>
      </c>
      <c r="C35" s="27" t="s">
        <v>33</v>
      </c>
      <c r="D35" s="21"/>
      <c r="E35" s="21"/>
      <c r="F35" s="21"/>
    </row>
    <row r="36" spans="1:11" ht="24.75" customHeight="1" x14ac:dyDescent="0.25">
      <c r="A36" s="27"/>
      <c r="B36" s="28" t="s">
        <v>48</v>
      </c>
      <c r="C36" s="27" t="s">
        <v>33</v>
      </c>
      <c r="D36" s="21"/>
      <c r="E36" s="21"/>
      <c r="F36" s="21"/>
    </row>
    <row r="37" spans="1:11" ht="24.75" customHeight="1" x14ac:dyDescent="0.25">
      <c r="A37" s="27"/>
      <c r="B37" s="28" t="s">
        <v>49</v>
      </c>
      <c r="C37" s="27" t="s">
        <v>33</v>
      </c>
      <c r="D37" s="21"/>
      <c r="E37" s="21"/>
      <c r="F37" s="21"/>
    </row>
    <row r="38" spans="1:11" ht="24.75" customHeight="1" x14ac:dyDescent="0.25">
      <c r="A38" s="27" t="s">
        <v>63</v>
      </c>
      <c r="B38" s="28" t="s">
        <v>51</v>
      </c>
      <c r="C38" s="27" t="s">
        <v>33</v>
      </c>
      <c r="D38" s="21">
        <f>D39+D40</f>
        <v>0</v>
      </c>
      <c r="E38" s="21">
        <f t="shared" ref="E38:F38" si="10">E39+E40</f>
        <v>0</v>
      </c>
      <c r="F38" s="21">
        <f t="shared" si="10"/>
        <v>0</v>
      </c>
    </row>
    <row r="39" spans="1:11" ht="24.75" customHeight="1" x14ac:dyDescent="0.25">
      <c r="A39" s="27"/>
      <c r="B39" s="28" t="s">
        <v>48</v>
      </c>
      <c r="C39" s="27" t="s">
        <v>33</v>
      </c>
      <c r="D39" s="21"/>
      <c r="E39" s="21"/>
      <c r="F39" s="21"/>
    </row>
    <row r="40" spans="1:11" ht="24.75" customHeight="1" x14ac:dyDescent="0.25">
      <c r="A40" s="27"/>
      <c r="B40" s="28" t="s">
        <v>49</v>
      </c>
      <c r="C40" s="27" t="s">
        <v>33</v>
      </c>
      <c r="D40" s="21"/>
      <c r="E40" s="21"/>
      <c r="F40" s="21"/>
    </row>
    <row r="41" spans="1:11" ht="94.5" customHeight="1" x14ac:dyDescent="0.25">
      <c r="A41" s="27" t="s">
        <v>64</v>
      </c>
      <c r="B41" s="28" t="s">
        <v>65</v>
      </c>
      <c r="C41" s="27" t="s">
        <v>33</v>
      </c>
      <c r="D41" s="21">
        <f>D42+D45</f>
        <v>0</v>
      </c>
      <c r="E41" s="21">
        <f t="shared" ref="E41:F41" si="11">E42+E45</f>
        <v>0</v>
      </c>
      <c r="F41" s="21">
        <f t="shared" si="11"/>
        <v>0</v>
      </c>
    </row>
    <row r="42" spans="1:11" ht="24" customHeight="1" x14ac:dyDescent="0.25">
      <c r="A42" s="27" t="s">
        <v>66</v>
      </c>
      <c r="B42" s="28" t="s">
        <v>47</v>
      </c>
      <c r="C42" s="27" t="s">
        <v>33</v>
      </c>
      <c r="D42" s="21"/>
      <c r="E42" s="21"/>
      <c r="F42" s="21"/>
    </row>
    <row r="43" spans="1:11" ht="24" customHeight="1" x14ac:dyDescent="0.25">
      <c r="A43" s="27"/>
      <c r="B43" s="28" t="s">
        <v>48</v>
      </c>
      <c r="C43" s="27" t="s">
        <v>33</v>
      </c>
      <c r="D43" s="21"/>
      <c r="E43" s="21"/>
      <c r="F43" s="21"/>
    </row>
    <row r="44" spans="1:11" ht="24" customHeight="1" x14ac:dyDescent="0.25">
      <c r="A44" s="27"/>
      <c r="B44" s="28" t="s">
        <v>49</v>
      </c>
      <c r="C44" s="27" t="s">
        <v>33</v>
      </c>
      <c r="D44" s="21"/>
      <c r="E44" s="21"/>
      <c r="F44" s="21"/>
    </row>
    <row r="45" spans="1:11" ht="24" customHeight="1" x14ac:dyDescent="0.25">
      <c r="A45" s="27" t="s">
        <v>67</v>
      </c>
      <c r="B45" s="28" t="s">
        <v>51</v>
      </c>
      <c r="C45" s="27" t="s">
        <v>33</v>
      </c>
      <c r="D45" s="21">
        <f>D46+D47</f>
        <v>0</v>
      </c>
      <c r="E45" s="21">
        <f t="shared" ref="E45:F45" si="12">E46+E47</f>
        <v>0</v>
      </c>
      <c r="F45" s="21">
        <f t="shared" si="12"/>
        <v>0</v>
      </c>
    </row>
    <row r="46" spans="1:11" ht="24" customHeight="1" x14ac:dyDescent="0.25">
      <c r="A46" s="27"/>
      <c r="B46" s="28" t="s">
        <v>48</v>
      </c>
      <c r="C46" s="27" t="s">
        <v>33</v>
      </c>
      <c r="D46" s="21"/>
      <c r="E46" s="21"/>
      <c r="F46" s="21"/>
    </row>
    <row r="47" spans="1:11" ht="24" customHeight="1" x14ac:dyDescent="0.25">
      <c r="A47" s="27"/>
      <c r="B47" s="28" t="s">
        <v>49</v>
      </c>
      <c r="C47" s="27" t="s">
        <v>33</v>
      </c>
      <c r="D47" s="21"/>
      <c r="E47" s="21"/>
      <c r="F47" s="21"/>
    </row>
    <row r="48" spans="1:11" ht="37.5" customHeight="1" x14ac:dyDescent="0.25">
      <c r="A48" s="27" t="s">
        <v>68</v>
      </c>
      <c r="B48" s="28" t="s">
        <v>69</v>
      </c>
      <c r="C48" s="27" t="s">
        <v>33</v>
      </c>
      <c r="D48" s="21">
        <f>D49+D52</f>
        <v>235245.36699999997</v>
      </c>
      <c r="E48" s="21">
        <f t="shared" ref="E48:F48" si="13">E49+E52</f>
        <v>282490</v>
      </c>
      <c r="F48" s="21">
        <f t="shared" si="13"/>
        <v>292918.12530861399</v>
      </c>
      <c r="I48" s="29"/>
      <c r="J48" s="29"/>
      <c r="K48" s="29"/>
    </row>
    <row r="49" spans="1:6" ht="24" customHeight="1" x14ac:dyDescent="0.25">
      <c r="A49" s="27" t="s">
        <v>70</v>
      </c>
      <c r="B49" s="28" t="s">
        <v>47</v>
      </c>
      <c r="C49" s="27" t="s">
        <v>33</v>
      </c>
      <c r="D49" s="21"/>
      <c r="E49" s="21"/>
      <c r="F49" s="21"/>
    </row>
    <row r="50" spans="1:6" ht="24" customHeight="1" x14ac:dyDescent="0.25">
      <c r="A50" s="27"/>
      <c r="B50" s="28" t="s">
        <v>48</v>
      </c>
      <c r="C50" s="27" t="s">
        <v>33</v>
      </c>
      <c r="D50" s="21"/>
      <c r="E50" s="21"/>
      <c r="F50" s="21"/>
    </row>
    <row r="51" spans="1:6" ht="24" customHeight="1" x14ac:dyDescent="0.25">
      <c r="A51" s="27"/>
      <c r="B51" s="28" t="s">
        <v>49</v>
      </c>
      <c r="C51" s="27" t="s">
        <v>33</v>
      </c>
      <c r="D51" s="21"/>
      <c r="E51" s="21"/>
      <c r="F51" s="21"/>
    </row>
    <row r="52" spans="1:6" ht="24" customHeight="1" x14ac:dyDescent="0.25">
      <c r="A52" s="27" t="s">
        <v>71</v>
      </c>
      <c r="B52" s="28" t="s">
        <v>51</v>
      </c>
      <c r="C52" s="27" t="s">
        <v>33</v>
      </c>
      <c r="D52" s="21">
        <f>D53+D54</f>
        <v>235245.36699999997</v>
      </c>
      <c r="E52" s="21">
        <f t="shared" ref="E52:F52" si="14">E53+E54</f>
        <v>282490</v>
      </c>
      <c r="F52" s="21">
        <f t="shared" si="14"/>
        <v>292918.12530861399</v>
      </c>
    </row>
    <row r="53" spans="1:6" ht="24" customHeight="1" x14ac:dyDescent="0.25">
      <c r="A53" s="27"/>
      <c r="B53" s="28" t="s">
        <v>48</v>
      </c>
      <c r="C53" s="27" t="s">
        <v>33</v>
      </c>
      <c r="D53" s="21">
        <f>56916.493+50570.144+8503.624+4.211+6604.973+3.759</f>
        <v>122603.204</v>
      </c>
      <c r="E53" s="21">
        <v>141350</v>
      </c>
      <c r="F53" s="21">
        <v>148786.35953536601</v>
      </c>
    </row>
    <row r="54" spans="1:6" ht="24" customHeight="1" x14ac:dyDescent="0.25">
      <c r="A54" s="27"/>
      <c r="B54" s="28" t="s">
        <v>49</v>
      </c>
      <c r="C54" s="27" t="s">
        <v>33</v>
      </c>
      <c r="D54" s="21">
        <f>46498.985+52029.716+6017.942+6.09+8083.249+6.181</f>
        <v>112642.16299999999</v>
      </c>
      <c r="E54" s="21">
        <v>141140</v>
      </c>
      <c r="F54" s="21">
        <v>144131.76577324799</v>
      </c>
    </row>
    <row r="55" spans="1:6" ht="26.25" customHeight="1" x14ac:dyDescent="0.25">
      <c r="A55" s="27" t="s">
        <v>72</v>
      </c>
      <c r="B55" s="28" t="s">
        <v>73</v>
      </c>
      <c r="C55" s="27" t="s">
        <v>33</v>
      </c>
      <c r="D55" s="21">
        <f>D56+D59</f>
        <v>15941.736000000001</v>
      </c>
      <c r="E55" s="21">
        <f t="shared" ref="E55:F55" si="15">E56+E59</f>
        <v>16430</v>
      </c>
      <c r="F55" s="21">
        <f t="shared" si="15"/>
        <v>17028.539393456071</v>
      </c>
    </row>
    <row r="56" spans="1:6" ht="24" customHeight="1" x14ac:dyDescent="0.25">
      <c r="A56" s="27" t="s">
        <v>74</v>
      </c>
      <c r="B56" s="28" t="s">
        <v>47</v>
      </c>
      <c r="C56" s="27" t="s">
        <v>33</v>
      </c>
      <c r="D56" s="21"/>
      <c r="E56" s="21"/>
      <c r="F56" s="21"/>
    </row>
    <row r="57" spans="1:6" ht="24" customHeight="1" x14ac:dyDescent="0.25">
      <c r="A57" s="27"/>
      <c r="B57" s="28" t="s">
        <v>48</v>
      </c>
      <c r="C57" s="27" t="s">
        <v>33</v>
      </c>
      <c r="D57" s="21"/>
      <c r="E57" s="21"/>
      <c r="F57" s="21"/>
    </row>
    <row r="58" spans="1:6" ht="24" customHeight="1" x14ac:dyDescent="0.25">
      <c r="A58" s="27"/>
      <c r="B58" s="28" t="s">
        <v>49</v>
      </c>
      <c r="C58" s="27" t="s">
        <v>33</v>
      </c>
      <c r="D58" s="21"/>
      <c r="E58" s="21"/>
      <c r="F58" s="21"/>
    </row>
    <row r="59" spans="1:6" ht="24" customHeight="1" x14ac:dyDescent="0.25">
      <c r="A59" s="27" t="s">
        <v>75</v>
      </c>
      <c r="B59" s="28" t="s">
        <v>51</v>
      </c>
      <c r="C59" s="27" t="s">
        <v>33</v>
      </c>
      <c r="D59" s="21">
        <f>D60+D61</f>
        <v>15941.736000000001</v>
      </c>
      <c r="E59" s="21">
        <f t="shared" ref="E59:F59" si="16">E60+E61</f>
        <v>16430</v>
      </c>
      <c r="F59" s="21">
        <f t="shared" si="16"/>
        <v>17028.539393456071</v>
      </c>
    </row>
    <row r="60" spans="1:6" ht="24" customHeight="1" x14ac:dyDescent="0.25">
      <c r="A60" s="27"/>
      <c r="B60" s="28" t="s">
        <v>48</v>
      </c>
      <c r="C60" s="27" t="s">
        <v>33</v>
      </c>
      <c r="D60" s="21">
        <f>3459.29+3516.884</f>
        <v>6976.174</v>
      </c>
      <c r="E60" s="21">
        <v>7890</v>
      </c>
      <c r="F60" s="21">
        <v>8306.9013123554505</v>
      </c>
    </row>
    <row r="61" spans="1:6" ht="24" customHeight="1" x14ac:dyDescent="0.25">
      <c r="A61" s="27"/>
      <c r="B61" s="28" t="s">
        <v>49</v>
      </c>
      <c r="C61" s="27" t="s">
        <v>33</v>
      </c>
      <c r="D61" s="21">
        <f>4362.544+4603.018</f>
        <v>8965.5619999999999</v>
      </c>
      <c r="E61" s="21">
        <v>8540</v>
      </c>
      <c r="F61" s="21">
        <v>8721.6380811006202</v>
      </c>
    </row>
    <row r="62" spans="1:6" ht="72.75" customHeight="1" x14ac:dyDescent="0.25">
      <c r="A62" s="27" t="s">
        <v>24</v>
      </c>
      <c r="B62" s="28" t="s">
        <v>76</v>
      </c>
      <c r="C62" s="27" t="s">
        <v>33</v>
      </c>
      <c r="D62" s="21">
        <f>D63+D66+D69+D72</f>
        <v>1844739.3260000001</v>
      </c>
      <c r="E62" s="21">
        <f t="shared" ref="E62:F62" si="17">E63+E66+E69+E72</f>
        <v>1837598.5</v>
      </c>
      <c r="F62" s="21">
        <f t="shared" si="17"/>
        <v>1778470.6</v>
      </c>
    </row>
    <row r="63" spans="1:6" ht="22.5" customHeight="1" x14ac:dyDescent="0.25">
      <c r="A63" s="27"/>
      <c r="B63" s="28" t="s">
        <v>77</v>
      </c>
      <c r="C63" s="27" t="s">
        <v>33</v>
      </c>
      <c r="D63" s="21">
        <f>D64+D65</f>
        <v>721536.38800000004</v>
      </c>
      <c r="E63" s="21">
        <f t="shared" ref="E63:F63" si="18">E64+E65</f>
        <v>553253.3899999999</v>
      </c>
      <c r="F63" s="21">
        <f t="shared" si="18"/>
        <v>535451.63</v>
      </c>
    </row>
    <row r="64" spans="1:6" ht="22.5" customHeight="1" x14ac:dyDescent="0.25">
      <c r="A64" s="27"/>
      <c r="B64" s="28" t="s">
        <v>48</v>
      </c>
      <c r="C64" s="27" t="s">
        <v>33</v>
      </c>
      <c r="D64" s="21">
        <f>212405.408+161516.136</f>
        <v>373921.54399999999</v>
      </c>
      <c r="E64" s="21">
        <v>275543.96999999997</v>
      </c>
      <c r="F64" s="21">
        <v>273483.17</v>
      </c>
    </row>
    <row r="65" spans="1:6" ht="22.5" customHeight="1" x14ac:dyDescent="0.25">
      <c r="A65" s="27"/>
      <c r="B65" s="28" t="s">
        <v>49</v>
      </c>
      <c r="C65" s="27" t="s">
        <v>33</v>
      </c>
      <c r="D65" s="21">
        <f>150684.795+196930.049</f>
        <v>347614.84400000004</v>
      </c>
      <c r="E65" s="21">
        <v>277709.42</v>
      </c>
      <c r="F65" s="21">
        <v>261968.46</v>
      </c>
    </row>
    <row r="66" spans="1:6" ht="22.5" customHeight="1" x14ac:dyDescent="0.25">
      <c r="A66" s="27"/>
      <c r="B66" s="28" t="s">
        <v>78</v>
      </c>
      <c r="C66" s="27" t="s">
        <v>33</v>
      </c>
      <c r="D66" s="21">
        <f>D67+D68</f>
        <v>379418.67200000002</v>
      </c>
      <c r="E66" s="21">
        <f t="shared" ref="E66:F66" si="19">E67+E68</f>
        <v>299678.23</v>
      </c>
      <c r="F66" s="21">
        <f t="shared" si="19"/>
        <v>290035.63</v>
      </c>
    </row>
    <row r="67" spans="1:6" ht="22.5" customHeight="1" x14ac:dyDescent="0.25">
      <c r="A67" s="27"/>
      <c r="B67" s="28" t="s">
        <v>48</v>
      </c>
      <c r="C67" s="27" t="s">
        <v>33</v>
      </c>
      <c r="D67" s="21">
        <f>103641.295+83098.938</f>
        <v>186740.23300000001</v>
      </c>
      <c r="E67" s="21">
        <v>160298.01999999999</v>
      </c>
      <c r="F67" s="21">
        <v>142251.82999999999</v>
      </c>
    </row>
    <row r="68" spans="1:6" ht="22.5" customHeight="1" x14ac:dyDescent="0.25">
      <c r="A68" s="27"/>
      <c r="B68" s="28" t="s">
        <v>49</v>
      </c>
      <c r="C68" s="27" t="s">
        <v>33</v>
      </c>
      <c r="D68" s="21">
        <f>81431.372+111247.067</f>
        <v>192678.43900000001</v>
      </c>
      <c r="E68" s="21">
        <v>139380.21</v>
      </c>
      <c r="F68" s="21">
        <v>147783.79999999999</v>
      </c>
    </row>
    <row r="69" spans="1:6" ht="22.5" customHeight="1" x14ac:dyDescent="0.25">
      <c r="A69" s="27"/>
      <c r="B69" s="28" t="s">
        <v>79</v>
      </c>
      <c r="C69" s="27" t="s">
        <v>33</v>
      </c>
      <c r="D69" s="21">
        <f>D70+D71</f>
        <v>529479.26600000006</v>
      </c>
      <c r="E69" s="21">
        <f t="shared" ref="E69:F69" si="20">E70+E71</f>
        <v>678848.3</v>
      </c>
      <c r="F69" s="21">
        <f t="shared" si="20"/>
        <v>657006.13</v>
      </c>
    </row>
    <row r="70" spans="1:6" ht="22.5" customHeight="1" x14ac:dyDescent="0.25">
      <c r="A70" s="27"/>
      <c r="B70" s="28" t="s">
        <v>48</v>
      </c>
      <c r="C70" s="27" t="s">
        <v>33</v>
      </c>
      <c r="D70" s="21">
        <f>142200.071+121858.954</f>
        <v>264059.02500000002</v>
      </c>
      <c r="E70" s="21">
        <v>349278.65</v>
      </c>
      <c r="F70" s="21">
        <v>327658.09999999998</v>
      </c>
    </row>
    <row r="71" spans="1:6" ht="22.5" customHeight="1" x14ac:dyDescent="0.25">
      <c r="A71" s="27"/>
      <c r="B71" s="28" t="s">
        <v>49</v>
      </c>
      <c r="C71" s="27" t="s">
        <v>33</v>
      </c>
      <c r="D71" s="21">
        <f>123775.782+141644.459</f>
        <v>265420.24100000004</v>
      </c>
      <c r="E71" s="21">
        <v>329569.65000000002</v>
      </c>
      <c r="F71" s="21">
        <v>329348.03000000003</v>
      </c>
    </row>
    <row r="72" spans="1:6" ht="22.5" customHeight="1" x14ac:dyDescent="0.25">
      <c r="A72" s="27"/>
      <c r="B72" s="28" t="s">
        <v>80</v>
      </c>
      <c r="C72" s="27" t="s">
        <v>33</v>
      </c>
      <c r="D72" s="21">
        <f>D73+D74</f>
        <v>214305</v>
      </c>
      <c r="E72" s="21">
        <f t="shared" ref="E72:F72" si="21">E73+E74</f>
        <v>305818.57999999996</v>
      </c>
      <c r="F72" s="21">
        <f t="shared" si="21"/>
        <v>295977.20999999996</v>
      </c>
    </row>
    <row r="73" spans="1:6" ht="22.5" customHeight="1" x14ac:dyDescent="0.25">
      <c r="A73" s="27"/>
      <c r="B73" s="28" t="s">
        <v>48</v>
      </c>
      <c r="C73" s="27" t="s">
        <v>33</v>
      </c>
      <c r="D73" s="21">
        <f>60724.021+50868.074</f>
        <v>111592.095</v>
      </c>
      <c r="E73" s="21">
        <v>155168.46</v>
      </c>
      <c r="F73" s="21">
        <v>152687.25</v>
      </c>
    </row>
    <row r="74" spans="1:6" ht="22.5" customHeight="1" x14ac:dyDescent="0.25">
      <c r="A74" s="27"/>
      <c r="B74" s="28" t="s">
        <v>49</v>
      </c>
      <c r="C74" s="27" t="s">
        <v>33</v>
      </c>
      <c r="D74" s="21">
        <f>45319.177+57393.728</f>
        <v>102712.905</v>
      </c>
      <c r="E74" s="21">
        <v>150650.12</v>
      </c>
      <c r="F74" s="21">
        <v>143289.96</v>
      </c>
    </row>
    <row r="75" spans="1:6" ht="59.25" customHeight="1" x14ac:dyDescent="0.25">
      <c r="A75" s="27" t="s">
        <v>25</v>
      </c>
      <c r="B75" s="28" t="s">
        <v>81</v>
      </c>
      <c r="C75" s="27" t="s">
        <v>33</v>
      </c>
      <c r="D75" s="21">
        <f>D76+D77</f>
        <v>565557.80700000003</v>
      </c>
      <c r="E75" s="21">
        <f t="shared" ref="E75:F75" si="22">E76+E77</f>
        <v>567160.5</v>
      </c>
      <c r="F75" s="21">
        <f t="shared" si="22"/>
        <v>566590</v>
      </c>
    </row>
    <row r="76" spans="1:6" ht="22.5" customHeight="1" x14ac:dyDescent="0.25">
      <c r="A76" s="27"/>
      <c r="B76" s="28" t="s">
        <v>82</v>
      </c>
      <c r="C76" s="27" t="s">
        <v>33</v>
      </c>
      <c r="D76" s="21">
        <v>282977.745</v>
      </c>
      <c r="E76" s="21">
        <v>274279.09999999998</v>
      </c>
      <c r="F76" s="21">
        <v>278340</v>
      </c>
    </row>
    <row r="77" spans="1:6" ht="22.5" customHeight="1" x14ac:dyDescent="0.25">
      <c r="A77" s="27"/>
      <c r="B77" s="28" t="s">
        <v>83</v>
      </c>
      <c r="C77" s="27" t="s">
        <v>33</v>
      </c>
      <c r="D77" s="21">
        <v>282580.06199999998</v>
      </c>
      <c r="E77" s="21">
        <v>292881.40000000002</v>
      </c>
      <c r="F77" s="21">
        <v>288250</v>
      </c>
    </row>
    <row r="78" spans="1:6" ht="30.75" customHeight="1" x14ac:dyDescent="0.25">
      <c r="A78" s="27" t="s">
        <v>27</v>
      </c>
      <c r="B78" s="28" t="s">
        <v>84</v>
      </c>
      <c r="C78" s="27"/>
      <c r="D78" s="21">
        <f>D80+D81+D86</f>
        <v>367.39400000000001</v>
      </c>
      <c r="E78" s="21">
        <f>E80+E81+E86</f>
        <v>367.39400000000001</v>
      </c>
      <c r="F78" s="21">
        <f>F80+F81+F86</f>
        <v>369.53700000000003</v>
      </c>
    </row>
    <row r="79" spans="1:6" ht="21" customHeight="1" x14ac:dyDescent="0.25">
      <c r="A79" s="27"/>
      <c r="B79" s="28" t="s">
        <v>35</v>
      </c>
      <c r="C79" s="27"/>
      <c r="D79" s="21"/>
      <c r="E79" s="21"/>
      <c r="F79" s="21"/>
    </row>
    <row r="80" spans="1:6" ht="42.75" customHeight="1" x14ac:dyDescent="0.25">
      <c r="A80" s="27" t="s">
        <v>28</v>
      </c>
      <c r="B80" s="28" t="s">
        <v>85</v>
      </c>
      <c r="C80" s="27" t="s">
        <v>86</v>
      </c>
      <c r="D80" s="21">
        <v>353.78199999999998</v>
      </c>
      <c r="E80" s="21">
        <v>353.78199999999998</v>
      </c>
      <c r="F80" s="21">
        <v>355.899</v>
      </c>
    </row>
    <row r="81" spans="1:6" ht="78" customHeight="1" x14ac:dyDescent="0.25">
      <c r="A81" s="27" t="s">
        <v>87</v>
      </c>
      <c r="B81" s="28" t="s">
        <v>88</v>
      </c>
      <c r="C81" s="27" t="s">
        <v>86</v>
      </c>
      <c r="D81" s="21">
        <f>SUM(D82:D85)</f>
        <v>13.576000000000001</v>
      </c>
      <c r="E81" s="21">
        <f>SUM(E82:E85)</f>
        <v>13.576000000000001</v>
      </c>
      <c r="F81" s="21">
        <f>SUM(F82:F85)</f>
        <v>13.622000000000002</v>
      </c>
    </row>
    <row r="82" spans="1:6" ht="22.5" customHeight="1" x14ac:dyDescent="0.25">
      <c r="A82" s="27"/>
      <c r="B82" s="28" t="s">
        <v>77</v>
      </c>
      <c r="C82" s="27" t="s">
        <v>86</v>
      </c>
      <c r="D82" s="21">
        <v>12.632</v>
      </c>
      <c r="E82" s="21">
        <v>12.632</v>
      </c>
      <c r="F82" s="21">
        <v>12.678000000000001</v>
      </c>
    </row>
    <row r="83" spans="1:6" ht="22.5" customHeight="1" x14ac:dyDescent="0.25">
      <c r="A83" s="27"/>
      <c r="B83" s="28" t="s">
        <v>78</v>
      </c>
      <c r="C83" s="27" t="s">
        <v>86</v>
      </c>
      <c r="D83" s="21">
        <v>0.81</v>
      </c>
      <c r="E83" s="21">
        <v>0.81</v>
      </c>
      <c r="F83" s="21">
        <v>0.81</v>
      </c>
    </row>
    <row r="84" spans="1:6" ht="22.5" customHeight="1" x14ac:dyDescent="0.25">
      <c r="A84" s="27"/>
      <c r="B84" s="28" t="s">
        <v>79</v>
      </c>
      <c r="C84" s="27" t="s">
        <v>86</v>
      </c>
      <c r="D84" s="21">
        <v>0.129</v>
      </c>
      <c r="E84" s="21">
        <v>0.129</v>
      </c>
      <c r="F84" s="21">
        <v>0.129</v>
      </c>
    </row>
    <row r="85" spans="1:6" ht="22.5" customHeight="1" x14ac:dyDescent="0.25">
      <c r="A85" s="27"/>
      <c r="B85" s="28" t="s">
        <v>80</v>
      </c>
      <c r="C85" s="27" t="s">
        <v>86</v>
      </c>
      <c r="D85" s="21">
        <v>5.0000000000000001E-3</v>
      </c>
      <c r="E85" s="21">
        <v>5.0000000000000001E-3</v>
      </c>
      <c r="F85" s="21">
        <v>5.0000000000000001E-3</v>
      </c>
    </row>
    <row r="86" spans="1:6" ht="57" customHeight="1" x14ac:dyDescent="0.25">
      <c r="A86" s="27" t="s">
        <v>89</v>
      </c>
      <c r="B86" s="28" t="s">
        <v>90</v>
      </c>
      <c r="C86" s="27" t="s">
        <v>86</v>
      </c>
      <c r="D86" s="21">
        <v>3.5999999999999997E-2</v>
      </c>
      <c r="E86" s="21">
        <v>3.5999999999999997E-2</v>
      </c>
      <c r="F86" s="21">
        <v>1.6E-2</v>
      </c>
    </row>
    <row r="87" spans="1:6" ht="42.75" customHeight="1" x14ac:dyDescent="0.25">
      <c r="A87" s="27" t="s">
        <v>29</v>
      </c>
      <c r="B87" s="28" t="s">
        <v>91</v>
      </c>
      <c r="C87" s="27"/>
      <c r="D87" s="24">
        <f>SUM(D89:D90)</f>
        <v>624839</v>
      </c>
      <c r="E87" s="24">
        <f>SUM(E89:E90)</f>
        <v>624839</v>
      </c>
      <c r="F87" s="24">
        <f>SUM(F89:F90)</f>
        <v>671195</v>
      </c>
    </row>
    <row r="88" spans="1:6" ht="24.75" customHeight="1" x14ac:dyDescent="0.25">
      <c r="A88" s="27"/>
      <c r="B88" s="28" t="s">
        <v>35</v>
      </c>
      <c r="C88" s="27"/>
      <c r="D88" s="24"/>
      <c r="E88" s="24"/>
      <c r="F88" s="24"/>
    </row>
    <row r="89" spans="1:6" ht="39.75" customHeight="1" x14ac:dyDescent="0.25">
      <c r="A89" s="27" t="s">
        <v>30</v>
      </c>
      <c r="B89" s="28" t="s">
        <v>92</v>
      </c>
      <c r="C89" s="27" t="s">
        <v>93</v>
      </c>
      <c r="D89" s="24">
        <v>581137</v>
      </c>
      <c r="E89" s="24">
        <v>581137</v>
      </c>
      <c r="F89" s="24">
        <v>627089</v>
      </c>
    </row>
    <row r="90" spans="1:6" ht="83.25" customHeight="1" x14ac:dyDescent="0.25">
      <c r="A90" s="27" t="s">
        <v>31</v>
      </c>
      <c r="B90" s="28" t="s">
        <v>94</v>
      </c>
      <c r="C90" s="27" t="s">
        <v>93</v>
      </c>
      <c r="D90" s="24">
        <f>SUM(D91:D94)</f>
        <v>43702</v>
      </c>
      <c r="E90" s="24">
        <f>SUM(E91:E94)</f>
        <v>43702</v>
      </c>
      <c r="F90" s="24">
        <f>SUM(F91:F94)</f>
        <v>44106</v>
      </c>
    </row>
    <row r="91" spans="1:6" ht="22.5" customHeight="1" x14ac:dyDescent="0.25">
      <c r="A91" s="27"/>
      <c r="B91" s="28" t="s">
        <v>77</v>
      </c>
      <c r="C91" s="27" t="s">
        <v>93</v>
      </c>
      <c r="D91" s="24">
        <v>41316</v>
      </c>
      <c r="E91" s="24">
        <v>41316</v>
      </c>
      <c r="F91" s="24">
        <v>41720</v>
      </c>
    </row>
    <row r="92" spans="1:6" ht="22.5" customHeight="1" x14ac:dyDescent="0.25">
      <c r="A92" s="27"/>
      <c r="B92" s="28" t="s">
        <v>78</v>
      </c>
      <c r="C92" s="27" t="s">
        <v>93</v>
      </c>
      <c r="D92" s="24">
        <v>1891</v>
      </c>
      <c r="E92" s="24">
        <v>1891</v>
      </c>
      <c r="F92" s="24">
        <v>1891</v>
      </c>
    </row>
    <row r="93" spans="1:6" ht="22.5" customHeight="1" x14ac:dyDescent="0.25">
      <c r="A93" s="27"/>
      <c r="B93" s="28" t="s">
        <v>79</v>
      </c>
      <c r="C93" s="27" t="s">
        <v>93</v>
      </c>
      <c r="D93" s="24">
        <v>470</v>
      </c>
      <c r="E93" s="24">
        <v>470</v>
      </c>
      <c r="F93" s="24">
        <v>470</v>
      </c>
    </row>
    <row r="94" spans="1:6" ht="22.5" customHeight="1" x14ac:dyDescent="0.25">
      <c r="A94" s="27"/>
      <c r="B94" s="28" t="s">
        <v>80</v>
      </c>
      <c r="C94" s="27" t="s">
        <v>93</v>
      </c>
      <c r="D94" s="24">
        <v>25</v>
      </c>
      <c r="E94" s="24">
        <v>25</v>
      </c>
      <c r="F94" s="24">
        <v>25</v>
      </c>
    </row>
    <row r="95" spans="1:6" ht="31.5" customHeight="1" x14ac:dyDescent="0.25">
      <c r="A95" s="27" t="s">
        <v>34</v>
      </c>
      <c r="B95" s="28" t="s">
        <v>95</v>
      </c>
      <c r="C95" s="27" t="s">
        <v>93</v>
      </c>
      <c r="D95" s="24">
        <v>401293</v>
      </c>
      <c r="E95" s="24">
        <v>401293</v>
      </c>
      <c r="F95" s="24">
        <v>404732</v>
      </c>
    </row>
    <row r="96" spans="1:6" ht="45" customHeight="1" x14ac:dyDescent="0.25">
      <c r="A96" s="27" t="s">
        <v>36</v>
      </c>
      <c r="B96" s="28" t="s">
        <v>96</v>
      </c>
      <c r="C96" s="27" t="s">
        <v>113</v>
      </c>
      <c r="D96" s="21">
        <v>715718.07900000003</v>
      </c>
      <c r="E96" s="21">
        <v>730839.50600000005</v>
      </c>
      <c r="F96" s="21">
        <v>995384.98</v>
      </c>
    </row>
    <row r="97" spans="1:6" ht="42.75" customHeight="1" x14ac:dyDescent="0.25">
      <c r="A97" s="27" t="s">
        <v>97</v>
      </c>
      <c r="B97" s="28" t="s">
        <v>37</v>
      </c>
      <c r="C97" s="27"/>
      <c r="D97" s="21"/>
      <c r="E97" s="21"/>
      <c r="F97" s="21"/>
    </row>
    <row r="98" spans="1:6" ht="31.5" customHeight="1" x14ac:dyDescent="0.25">
      <c r="A98" s="27" t="s">
        <v>98</v>
      </c>
      <c r="B98" s="28" t="s">
        <v>38</v>
      </c>
      <c r="C98" s="27" t="s">
        <v>39</v>
      </c>
      <c r="D98" s="21">
        <v>425</v>
      </c>
      <c r="E98" s="21">
        <v>525</v>
      </c>
      <c r="F98" s="21">
        <v>696</v>
      </c>
    </row>
    <row r="99" spans="1:6" ht="44.25" customHeight="1" x14ac:dyDescent="0.25">
      <c r="A99" s="27" t="s">
        <v>99</v>
      </c>
      <c r="B99" s="28" t="s">
        <v>40</v>
      </c>
      <c r="C99" s="27" t="s">
        <v>114</v>
      </c>
      <c r="D99" s="21">
        <v>31.863</v>
      </c>
      <c r="E99" s="21">
        <v>32.545999999999999</v>
      </c>
      <c r="F99" s="21">
        <v>34.479999999999997</v>
      </c>
    </row>
    <row r="100" spans="1:6" ht="46.5" customHeight="1" x14ac:dyDescent="0.25">
      <c r="A100" s="27" t="s">
        <v>100</v>
      </c>
      <c r="B100" s="28" t="s">
        <v>41</v>
      </c>
      <c r="C100" s="27"/>
      <c r="D100" s="21"/>
      <c r="E100" s="21"/>
      <c r="F100" s="21"/>
    </row>
    <row r="101" spans="1:6" ht="25.5" customHeight="1" x14ac:dyDescent="0.25">
      <c r="A101" s="27" t="s">
        <v>101</v>
      </c>
      <c r="B101" s="28" t="s">
        <v>102</v>
      </c>
      <c r="C101" s="27" t="s">
        <v>113</v>
      </c>
      <c r="D101" s="21">
        <v>52372.2</v>
      </c>
      <c r="E101" s="21">
        <v>40200.546999999999</v>
      </c>
      <c r="F101" s="21">
        <v>54300</v>
      </c>
    </row>
    <row r="102" spans="1:6" ht="22.5" customHeight="1" x14ac:dyDescent="0.25">
      <c r="A102" s="27" t="s">
        <v>103</v>
      </c>
      <c r="B102" s="28" t="s">
        <v>104</v>
      </c>
      <c r="C102" s="27" t="s">
        <v>113</v>
      </c>
      <c r="D102" s="21">
        <v>125420</v>
      </c>
      <c r="E102" s="21">
        <v>164799.274</v>
      </c>
      <c r="F102" s="21">
        <v>213225.60000000001</v>
      </c>
    </row>
    <row r="103" spans="1:6" ht="22.5" customHeight="1" x14ac:dyDescent="0.25">
      <c r="A103" s="27" t="s">
        <v>105</v>
      </c>
      <c r="B103" s="28" t="s">
        <v>106</v>
      </c>
      <c r="C103" s="27" t="s">
        <v>113</v>
      </c>
      <c r="D103" s="21">
        <v>9152.1260000000002</v>
      </c>
      <c r="E103" s="21">
        <v>38119.025999999998</v>
      </c>
      <c r="F103" s="21">
        <v>125465.577</v>
      </c>
    </row>
    <row r="104" spans="1:6" ht="26.25" customHeight="1" x14ac:dyDescent="0.25">
      <c r="A104" s="27" t="s">
        <v>107</v>
      </c>
      <c r="B104" s="28" t="s">
        <v>26</v>
      </c>
      <c r="C104" s="27" t="s">
        <v>113</v>
      </c>
      <c r="D104" s="21">
        <v>-54335.4</v>
      </c>
      <c r="E104" s="21">
        <v>21000</v>
      </c>
      <c r="F104" s="21">
        <v>22218</v>
      </c>
    </row>
    <row r="105" spans="1:6" ht="37.5" customHeight="1" x14ac:dyDescent="0.25">
      <c r="A105" s="27" t="s">
        <v>108</v>
      </c>
      <c r="B105" s="28" t="s">
        <v>109</v>
      </c>
      <c r="C105" s="27" t="s">
        <v>112</v>
      </c>
      <c r="D105" s="25">
        <v>1.278E-2</v>
      </c>
      <c r="E105" s="25">
        <v>4.9700000000000001E-2</v>
      </c>
      <c r="F105" s="25">
        <v>0.11</v>
      </c>
    </row>
    <row r="106" spans="1:6" ht="147.75" customHeight="1" x14ac:dyDescent="0.25">
      <c r="A106" s="27" t="s">
        <v>110</v>
      </c>
      <c r="B106" s="28" t="s">
        <v>111</v>
      </c>
      <c r="C106" s="27"/>
      <c r="D106" s="21"/>
      <c r="E106" s="21"/>
      <c r="F106" s="26"/>
    </row>
  </sheetData>
  <mergeCells count="2">
    <mergeCell ref="E2:F2"/>
    <mergeCell ref="A6:F6"/>
  </mergeCells>
  <printOptions horizontalCentered="1"/>
  <pageMargins left="0.19685039370078741" right="0.31496062992125984" top="0.19685039370078741" bottom="0.19685039370078741" header="0.19685039370078741" footer="0.19685039370078741"/>
  <pageSetup paperSize="8" scale="4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8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60" zoomScaleNormal="60" workbookViewId="0">
      <selection activeCell="J30" sqref="J30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7" style="7" customWidth="1"/>
    <col min="4" max="9" width="17.140625" style="7" customWidth="1"/>
    <col min="10" max="10" width="9.140625" style="7"/>
    <col min="11" max="11" width="10.140625" style="7" bestFit="1" customWidth="1"/>
    <col min="12" max="12" width="14.42578125" style="7" bestFit="1" customWidth="1"/>
    <col min="13" max="253" width="9.140625" style="7"/>
    <col min="254" max="254" width="7.7109375" style="7" customWidth="1"/>
    <col min="255" max="255" width="45" style="7" customWidth="1"/>
    <col min="256" max="256" width="17" style="7" customWidth="1"/>
    <col min="257" max="262" width="9.7109375" style="7" customWidth="1"/>
    <col min="263" max="509" width="9.140625" style="7"/>
    <col min="510" max="510" width="7.7109375" style="7" customWidth="1"/>
    <col min="511" max="511" width="45" style="7" customWidth="1"/>
    <col min="512" max="512" width="17" style="7" customWidth="1"/>
    <col min="513" max="518" width="9.7109375" style="7" customWidth="1"/>
    <col min="519" max="765" width="9.140625" style="7"/>
    <col min="766" max="766" width="7.7109375" style="7" customWidth="1"/>
    <col min="767" max="767" width="45" style="7" customWidth="1"/>
    <col min="768" max="768" width="17" style="7" customWidth="1"/>
    <col min="769" max="774" width="9.7109375" style="7" customWidth="1"/>
    <col min="775" max="1021" width="9.140625" style="7"/>
    <col min="1022" max="1022" width="7.7109375" style="7" customWidth="1"/>
    <col min="1023" max="1023" width="45" style="7" customWidth="1"/>
    <col min="1024" max="1024" width="17" style="7" customWidth="1"/>
    <col min="1025" max="1030" width="9.7109375" style="7" customWidth="1"/>
    <col min="1031" max="1277" width="9.140625" style="7"/>
    <col min="1278" max="1278" width="7.7109375" style="7" customWidth="1"/>
    <col min="1279" max="1279" width="45" style="7" customWidth="1"/>
    <col min="1280" max="1280" width="17" style="7" customWidth="1"/>
    <col min="1281" max="1286" width="9.7109375" style="7" customWidth="1"/>
    <col min="1287" max="1533" width="9.140625" style="7"/>
    <col min="1534" max="1534" width="7.7109375" style="7" customWidth="1"/>
    <col min="1535" max="1535" width="45" style="7" customWidth="1"/>
    <col min="1536" max="1536" width="17" style="7" customWidth="1"/>
    <col min="1537" max="1542" width="9.7109375" style="7" customWidth="1"/>
    <col min="1543" max="1789" width="9.140625" style="7"/>
    <col min="1790" max="1790" width="7.7109375" style="7" customWidth="1"/>
    <col min="1791" max="1791" width="45" style="7" customWidth="1"/>
    <col min="1792" max="1792" width="17" style="7" customWidth="1"/>
    <col min="1793" max="1798" width="9.7109375" style="7" customWidth="1"/>
    <col min="1799" max="2045" width="9.140625" style="7"/>
    <col min="2046" max="2046" width="7.7109375" style="7" customWidth="1"/>
    <col min="2047" max="2047" width="45" style="7" customWidth="1"/>
    <col min="2048" max="2048" width="17" style="7" customWidth="1"/>
    <col min="2049" max="2054" width="9.7109375" style="7" customWidth="1"/>
    <col min="2055" max="2301" width="9.140625" style="7"/>
    <col min="2302" max="2302" width="7.7109375" style="7" customWidth="1"/>
    <col min="2303" max="2303" width="45" style="7" customWidth="1"/>
    <col min="2304" max="2304" width="17" style="7" customWidth="1"/>
    <col min="2305" max="2310" width="9.7109375" style="7" customWidth="1"/>
    <col min="2311" max="2557" width="9.140625" style="7"/>
    <col min="2558" max="2558" width="7.7109375" style="7" customWidth="1"/>
    <col min="2559" max="2559" width="45" style="7" customWidth="1"/>
    <col min="2560" max="2560" width="17" style="7" customWidth="1"/>
    <col min="2561" max="2566" width="9.7109375" style="7" customWidth="1"/>
    <col min="2567" max="2813" width="9.140625" style="7"/>
    <col min="2814" max="2814" width="7.7109375" style="7" customWidth="1"/>
    <col min="2815" max="2815" width="45" style="7" customWidth="1"/>
    <col min="2816" max="2816" width="17" style="7" customWidth="1"/>
    <col min="2817" max="2822" width="9.7109375" style="7" customWidth="1"/>
    <col min="2823" max="3069" width="9.140625" style="7"/>
    <col min="3070" max="3070" width="7.7109375" style="7" customWidth="1"/>
    <col min="3071" max="3071" width="45" style="7" customWidth="1"/>
    <col min="3072" max="3072" width="17" style="7" customWidth="1"/>
    <col min="3073" max="3078" width="9.7109375" style="7" customWidth="1"/>
    <col min="3079" max="3325" width="9.140625" style="7"/>
    <col min="3326" max="3326" width="7.7109375" style="7" customWidth="1"/>
    <col min="3327" max="3327" width="45" style="7" customWidth="1"/>
    <col min="3328" max="3328" width="17" style="7" customWidth="1"/>
    <col min="3329" max="3334" width="9.7109375" style="7" customWidth="1"/>
    <col min="3335" max="3581" width="9.140625" style="7"/>
    <col min="3582" max="3582" width="7.7109375" style="7" customWidth="1"/>
    <col min="3583" max="3583" width="45" style="7" customWidth="1"/>
    <col min="3584" max="3584" width="17" style="7" customWidth="1"/>
    <col min="3585" max="3590" width="9.7109375" style="7" customWidth="1"/>
    <col min="3591" max="3837" width="9.140625" style="7"/>
    <col min="3838" max="3838" width="7.7109375" style="7" customWidth="1"/>
    <col min="3839" max="3839" width="45" style="7" customWidth="1"/>
    <col min="3840" max="3840" width="17" style="7" customWidth="1"/>
    <col min="3841" max="3846" width="9.7109375" style="7" customWidth="1"/>
    <col min="3847" max="4093" width="9.140625" style="7"/>
    <col min="4094" max="4094" width="7.7109375" style="7" customWidth="1"/>
    <col min="4095" max="4095" width="45" style="7" customWidth="1"/>
    <col min="4096" max="4096" width="17" style="7" customWidth="1"/>
    <col min="4097" max="4102" width="9.7109375" style="7" customWidth="1"/>
    <col min="4103" max="4349" width="9.140625" style="7"/>
    <col min="4350" max="4350" width="7.7109375" style="7" customWidth="1"/>
    <col min="4351" max="4351" width="45" style="7" customWidth="1"/>
    <col min="4352" max="4352" width="17" style="7" customWidth="1"/>
    <col min="4353" max="4358" width="9.7109375" style="7" customWidth="1"/>
    <col min="4359" max="4605" width="9.140625" style="7"/>
    <col min="4606" max="4606" width="7.7109375" style="7" customWidth="1"/>
    <col min="4607" max="4607" width="45" style="7" customWidth="1"/>
    <col min="4608" max="4608" width="17" style="7" customWidth="1"/>
    <col min="4609" max="4614" width="9.7109375" style="7" customWidth="1"/>
    <col min="4615" max="4861" width="9.140625" style="7"/>
    <col min="4862" max="4862" width="7.7109375" style="7" customWidth="1"/>
    <col min="4863" max="4863" width="45" style="7" customWidth="1"/>
    <col min="4864" max="4864" width="17" style="7" customWidth="1"/>
    <col min="4865" max="4870" width="9.7109375" style="7" customWidth="1"/>
    <col min="4871" max="5117" width="9.140625" style="7"/>
    <col min="5118" max="5118" width="7.7109375" style="7" customWidth="1"/>
    <col min="5119" max="5119" width="45" style="7" customWidth="1"/>
    <col min="5120" max="5120" width="17" style="7" customWidth="1"/>
    <col min="5121" max="5126" width="9.7109375" style="7" customWidth="1"/>
    <col min="5127" max="5373" width="9.140625" style="7"/>
    <col min="5374" max="5374" width="7.7109375" style="7" customWidth="1"/>
    <col min="5375" max="5375" width="45" style="7" customWidth="1"/>
    <col min="5376" max="5376" width="17" style="7" customWidth="1"/>
    <col min="5377" max="5382" width="9.7109375" style="7" customWidth="1"/>
    <col min="5383" max="5629" width="9.140625" style="7"/>
    <col min="5630" max="5630" width="7.7109375" style="7" customWidth="1"/>
    <col min="5631" max="5631" width="45" style="7" customWidth="1"/>
    <col min="5632" max="5632" width="17" style="7" customWidth="1"/>
    <col min="5633" max="5638" width="9.7109375" style="7" customWidth="1"/>
    <col min="5639" max="5885" width="9.140625" style="7"/>
    <col min="5886" max="5886" width="7.7109375" style="7" customWidth="1"/>
    <col min="5887" max="5887" width="45" style="7" customWidth="1"/>
    <col min="5888" max="5888" width="17" style="7" customWidth="1"/>
    <col min="5889" max="5894" width="9.7109375" style="7" customWidth="1"/>
    <col min="5895" max="6141" width="9.140625" style="7"/>
    <col min="6142" max="6142" width="7.7109375" style="7" customWidth="1"/>
    <col min="6143" max="6143" width="45" style="7" customWidth="1"/>
    <col min="6144" max="6144" width="17" style="7" customWidth="1"/>
    <col min="6145" max="6150" width="9.7109375" style="7" customWidth="1"/>
    <col min="6151" max="6397" width="9.140625" style="7"/>
    <col min="6398" max="6398" width="7.7109375" style="7" customWidth="1"/>
    <col min="6399" max="6399" width="45" style="7" customWidth="1"/>
    <col min="6400" max="6400" width="17" style="7" customWidth="1"/>
    <col min="6401" max="6406" width="9.7109375" style="7" customWidth="1"/>
    <col min="6407" max="6653" width="9.140625" style="7"/>
    <col min="6654" max="6654" width="7.7109375" style="7" customWidth="1"/>
    <col min="6655" max="6655" width="45" style="7" customWidth="1"/>
    <col min="6656" max="6656" width="17" style="7" customWidth="1"/>
    <col min="6657" max="6662" width="9.7109375" style="7" customWidth="1"/>
    <col min="6663" max="6909" width="9.140625" style="7"/>
    <col min="6910" max="6910" width="7.7109375" style="7" customWidth="1"/>
    <col min="6911" max="6911" width="45" style="7" customWidth="1"/>
    <col min="6912" max="6912" width="17" style="7" customWidth="1"/>
    <col min="6913" max="6918" width="9.7109375" style="7" customWidth="1"/>
    <col min="6919" max="7165" width="9.140625" style="7"/>
    <col min="7166" max="7166" width="7.7109375" style="7" customWidth="1"/>
    <col min="7167" max="7167" width="45" style="7" customWidth="1"/>
    <col min="7168" max="7168" width="17" style="7" customWidth="1"/>
    <col min="7169" max="7174" width="9.7109375" style="7" customWidth="1"/>
    <col min="7175" max="7421" width="9.140625" style="7"/>
    <col min="7422" max="7422" width="7.7109375" style="7" customWidth="1"/>
    <col min="7423" max="7423" width="45" style="7" customWidth="1"/>
    <col min="7424" max="7424" width="17" style="7" customWidth="1"/>
    <col min="7425" max="7430" width="9.7109375" style="7" customWidth="1"/>
    <col min="7431" max="7677" width="9.140625" style="7"/>
    <col min="7678" max="7678" width="7.7109375" style="7" customWidth="1"/>
    <col min="7679" max="7679" width="45" style="7" customWidth="1"/>
    <col min="7680" max="7680" width="17" style="7" customWidth="1"/>
    <col min="7681" max="7686" width="9.7109375" style="7" customWidth="1"/>
    <col min="7687" max="7933" width="9.140625" style="7"/>
    <col min="7934" max="7934" width="7.7109375" style="7" customWidth="1"/>
    <col min="7935" max="7935" width="45" style="7" customWidth="1"/>
    <col min="7936" max="7936" width="17" style="7" customWidth="1"/>
    <col min="7937" max="7942" width="9.7109375" style="7" customWidth="1"/>
    <col min="7943" max="8189" width="9.140625" style="7"/>
    <col min="8190" max="8190" width="7.7109375" style="7" customWidth="1"/>
    <col min="8191" max="8191" width="45" style="7" customWidth="1"/>
    <col min="8192" max="8192" width="17" style="7" customWidth="1"/>
    <col min="8193" max="8198" width="9.7109375" style="7" customWidth="1"/>
    <col min="8199" max="8445" width="9.140625" style="7"/>
    <col min="8446" max="8446" width="7.7109375" style="7" customWidth="1"/>
    <col min="8447" max="8447" width="45" style="7" customWidth="1"/>
    <col min="8448" max="8448" width="17" style="7" customWidth="1"/>
    <col min="8449" max="8454" width="9.7109375" style="7" customWidth="1"/>
    <col min="8455" max="8701" width="9.140625" style="7"/>
    <col min="8702" max="8702" width="7.7109375" style="7" customWidth="1"/>
    <col min="8703" max="8703" width="45" style="7" customWidth="1"/>
    <col min="8704" max="8704" width="17" style="7" customWidth="1"/>
    <col min="8705" max="8710" width="9.7109375" style="7" customWidth="1"/>
    <col min="8711" max="8957" width="9.140625" style="7"/>
    <col min="8958" max="8958" width="7.7109375" style="7" customWidth="1"/>
    <col min="8959" max="8959" width="45" style="7" customWidth="1"/>
    <col min="8960" max="8960" width="17" style="7" customWidth="1"/>
    <col min="8961" max="8966" width="9.7109375" style="7" customWidth="1"/>
    <col min="8967" max="9213" width="9.140625" style="7"/>
    <col min="9214" max="9214" width="7.7109375" style="7" customWidth="1"/>
    <col min="9215" max="9215" width="45" style="7" customWidth="1"/>
    <col min="9216" max="9216" width="17" style="7" customWidth="1"/>
    <col min="9217" max="9222" width="9.7109375" style="7" customWidth="1"/>
    <col min="9223" max="9469" width="9.140625" style="7"/>
    <col min="9470" max="9470" width="7.7109375" style="7" customWidth="1"/>
    <col min="9471" max="9471" width="45" style="7" customWidth="1"/>
    <col min="9472" max="9472" width="17" style="7" customWidth="1"/>
    <col min="9473" max="9478" width="9.7109375" style="7" customWidth="1"/>
    <col min="9479" max="9725" width="9.140625" style="7"/>
    <col min="9726" max="9726" width="7.7109375" style="7" customWidth="1"/>
    <col min="9727" max="9727" width="45" style="7" customWidth="1"/>
    <col min="9728" max="9728" width="17" style="7" customWidth="1"/>
    <col min="9729" max="9734" width="9.7109375" style="7" customWidth="1"/>
    <col min="9735" max="9981" width="9.140625" style="7"/>
    <col min="9982" max="9982" width="7.7109375" style="7" customWidth="1"/>
    <col min="9983" max="9983" width="45" style="7" customWidth="1"/>
    <col min="9984" max="9984" width="17" style="7" customWidth="1"/>
    <col min="9985" max="9990" width="9.7109375" style="7" customWidth="1"/>
    <col min="9991" max="10237" width="9.140625" style="7"/>
    <col min="10238" max="10238" width="7.7109375" style="7" customWidth="1"/>
    <col min="10239" max="10239" width="45" style="7" customWidth="1"/>
    <col min="10240" max="10240" width="17" style="7" customWidth="1"/>
    <col min="10241" max="10246" width="9.7109375" style="7" customWidth="1"/>
    <col min="10247" max="10493" width="9.140625" style="7"/>
    <col min="10494" max="10494" width="7.7109375" style="7" customWidth="1"/>
    <col min="10495" max="10495" width="45" style="7" customWidth="1"/>
    <col min="10496" max="10496" width="17" style="7" customWidth="1"/>
    <col min="10497" max="10502" width="9.7109375" style="7" customWidth="1"/>
    <col min="10503" max="10749" width="9.140625" style="7"/>
    <col min="10750" max="10750" width="7.7109375" style="7" customWidth="1"/>
    <col min="10751" max="10751" width="45" style="7" customWidth="1"/>
    <col min="10752" max="10752" width="17" style="7" customWidth="1"/>
    <col min="10753" max="10758" width="9.7109375" style="7" customWidth="1"/>
    <col min="10759" max="11005" width="9.140625" style="7"/>
    <col min="11006" max="11006" width="7.7109375" style="7" customWidth="1"/>
    <col min="11007" max="11007" width="45" style="7" customWidth="1"/>
    <col min="11008" max="11008" width="17" style="7" customWidth="1"/>
    <col min="11009" max="11014" width="9.7109375" style="7" customWidth="1"/>
    <col min="11015" max="11261" width="9.140625" style="7"/>
    <col min="11262" max="11262" width="7.7109375" style="7" customWidth="1"/>
    <col min="11263" max="11263" width="45" style="7" customWidth="1"/>
    <col min="11264" max="11264" width="17" style="7" customWidth="1"/>
    <col min="11265" max="11270" width="9.7109375" style="7" customWidth="1"/>
    <col min="11271" max="11517" width="9.140625" style="7"/>
    <col min="11518" max="11518" width="7.7109375" style="7" customWidth="1"/>
    <col min="11519" max="11519" width="45" style="7" customWidth="1"/>
    <col min="11520" max="11520" width="17" style="7" customWidth="1"/>
    <col min="11521" max="11526" width="9.7109375" style="7" customWidth="1"/>
    <col min="11527" max="11773" width="9.140625" style="7"/>
    <col min="11774" max="11774" width="7.7109375" style="7" customWidth="1"/>
    <col min="11775" max="11775" width="45" style="7" customWidth="1"/>
    <col min="11776" max="11776" width="17" style="7" customWidth="1"/>
    <col min="11777" max="11782" width="9.7109375" style="7" customWidth="1"/>
    <col min="11783" max="12029" width="9.140625" style="7"/>
    <col min="12030" max="12030" width="7.7109375" style="7" customWidth="1"/>
    <col min="12031" max="12031" width="45" style="7" customWidth="1"/>
    <col min="12032" max="12032" width="17" style="7" customWidth="1"/>
    <col min="12033" max="12038" width="9.7109375" style="7" customWidth="1"/>
    <col min="12039" max="12285" width="9.140625" style="7"/>
    <col min="12286" max="12286" width="7.7109375" style="7" customWidth="1"/>
    <col min="12287" max="12287" width="45" style="7" customWidth="1"/>
    <col min="12288" max="12288" width="17" style="7" customWidth="1"/>
    <col min="12289" max="12294" width="9.7109375" style="7" customWidth="1"/>
    <col min="12295" max="12541" width="9.140625" style="7"/>
    <col min="12542" max="12542" width="7.7109375" style="7" customWidth="1"/>
    <col min="12543" max="12543" width="45" style="7" customWidth="1"/>
    <col min="12544" max="12544" width="17" style="7" customWidth="1"/>
    <col min="12545" max="12550" width="9.7109375" style="7" customWidth="1"/>
    <col min="12551" max="12797" width="9.140625" style="7"/>
    <col min="12798" max="12798" width="7.7109375" style="7" customWidth="1"/>
    <col min="12799" max="12799" width="45" style="7" customWidth="1"/>
    <col min="12800" max="12800" width="17" style="7" customWidth="1"/>
    <col min="12801" max="12806" width="9.7109375" style="7" customWidth="1"/>
    <col min="12807" max="13053" width="9.140625" style="7"/>
    <col min="13054" max="13054" width="7.7109375" style="7" customWidth="1"/>
    <col min="13055" max="13055" width="45" style="7" customWidth="1"/>
    <col min="13056" max="13056" width="17" style="7" customWidth="1"/>
    <col min="13057" max="13062" width="9.7109375" style="7" customWidth="1"/>
    <col min="13063" max="13309" width="9.140625" style="7"/>
    <col min="13310" max="13310" width="7.7109375" style="7" customWidth="1"/>
    <col min="13311" max="13311" width="45" style="7" customWidth="1"/>
    <col min="13312" max="13312" width="17" style="7" customWidth="1"/>
    <col min="13313" max="13318" width="9.7109375" style="7" customWidth="1"/>
    <col min="13319" max="13565" width="9.140625" style="7"/>
    <col min="13566" max="13566" width="7.7109375" style="7" customWidth="1"/>
    <col min="13567" max="13567" width="45" style="7" customWidth="1"/>
    <col min="13568" max="13568" width="17" style="7" customWidth="1"/>
    <col min="13569" max="13574" width="9.7109375" style="7" customWidth="1"/>
    <col min="13575" max="13821" width="9.140625" style="7"/>
    <col min="13822" max="13822" width="7.7109375" style="7" customWidth="1"/>
    <col min="13823" max="13823" width="45" style="7" customWidth="1"/>
    <col min="13824" max="13824" width="17" style="7" customWidth="1"/>
    <col min="13825" max="13830" width="9.7109375" style="7" customWidth="1"/>
    <col min="13831" max="14077" width="9.140625" style="7"/>
    <col min="14078" max="14078" width="7.7109375" style="7" customWidth="1"/>
    <col min="14079" max="14079" width="45" style="7" customWidth="1"/>
    <col min="14080" max="14080" width="17" style="7" customWidth="1"/>
    <col min="14081" max="14086" width="9.7109375" style="7" customWidth="1"/>
    <col min="14087" max="14333" width="9.140625" style="7"/>
    <col min="14334" max="14334" width="7.7109375" style="7" customWidth="1"/>
    <col min="14335" max="14335" width="45" style="7" customWidth="1"/>
    <col min="14336" max="14336" width="17" style="7" customWidth="1"/>
    <col min="14337" max="14342" width="9.7109375" style="7" customWidth="1"/>
    <col min="14343" max="14589" width="9.140625" style="7"/>
    <col min="14590" max="14590" width="7.7109375" style="7" customWidth="1"/>
    <col min="14591" max="14591" width="45" style="7" customWidth="1"/>
    <col min="14592" max="14592" width="17" style="7" customWidth="1"/>
    <col min="14593" max="14598" width="9.7109375" style="7" customWidth="1"/>
    <col min="14599" max="14845" width="9.140625" style="7"/>
    <col min="14846" max="14846" width="7.7109375" style="7" customWidth="1"/>
    <col min="14847" max="14847" width="45" style="7" customWidth="1"/>
    <col min="14848" max="14848" width="17" style="7" customWidth="1"/>
    <col min="14849" max="14854" width="9.7109375" style="7" customWidth="1"/>
    <col min="14855" max="15101" width="9.140625" style="7"/>
    <col min="15102" max="15102" width="7.7109375" style="7" customWidth="1"/>
    <col min="15103" max="15103" width="45" style="7" customWidth="1"/>
    <col min="15104" max="15104" width="17" style="7" customWidth="1"/>
    <col min="15105" max="15110" width="9.7109375" style="7" customWidth="1"/>
    <col min="15111" max="15357" width="9.140625" style="7"/>
    <col min="15358" max="15358" width="7.7109375" style="7" customWidth="1"/>
    <col min="15359" max="15359" width="45" style="7" customWidth="1"/>
    <col min="15360" max="15360" width="17" style="7" customWidth="1"/>
    <col min="15361" max="15366" width="9.7109375" style="7" customWidth="1"/>
    <col min="15367" max="15613" width="9.140625" style="7"/>
    <col min="15614" max="15614" width="7.7109375" style="7" customWidth="1"/>
    <col min="15615" max="15615" width="45" style="7" customWidth="1"/>
    <col min="15616" max="15616" width="17" style="7" customWidth="1"/>
    <col min="15617" max="15622" width="9.7109375" style="7" customWidth="1"/>
    <col min="15623" max="15869" width="9.140625" style="7"/>
    <col min="15870" max="15870" width="7.7109375" style="7" customWidth="1"/>
    <col min="15871" max="15871" width="45" style="7" customWidth="1"/>
    <col min="15872" max="15872" width="17" style="7" customWidth="1"/>
    <col min="15873" max="15878" width="9.7109375" style="7" customWidth="1"/>
    <col min="15879" max="16125" width="9.140625" style="7"/>
    <col min="16126" max="16126" width="7.7109375" style="7" customWidth="1"/>
    <col min="16127" max="16127" width="45" style="7" customWidth="1"/>
    <col min="16128" max="16128" width="17" style="7" customWidth="1"/>
    <col min="16129" max="16134" width="9.7109375" style="7" customWidth="1"/>
    <col min="16135" max="16384" width="9.140625" style="7"/>
  </cols>
  <sheetData>
    <row r="1" spans="1:13" ht="21.75" customHeight="1" x14ac:dyDescent="0.25"/>
    <row r="2" spans="1:13" ht="66" customHeight="1" x14ac:dyDescent="0.25">
      <c r="G2" s="43" t="s">
        <v>115</v>
      </c>
      <c r="H2" s="43"/>
      <c r="I2" s="43"/>
    </row>
    <row r="6" spans="1:13" ht="26.25" customHeight="1" x14ac:dyDescent="0.25">
      <c r="A6" s="44" t="s">
        <v>116</v>
      </c>
      <c r="B6" s="44"/>
      <c r="C6" s="44"/>
      <c r="D6" s="44"/>
      <c r="E6" s="44"/>
      <c r="F6" s="44"/>
      <c r="G6" s="44"/>
      <c r="H6" s="44"/>
      <c r="I6" s="44"/>
    </row>
    <row r="9" spans="1:13" s="6" customFormat="1" ht="49.5" customHeight="1" x14ac:dyDescent="0.25">
      <c r="A9" s="45" t="s">
        <v>19</v>
      </c>
      <c r="B9" s="45" t="s">
        <v>20</v>
      </c>
      <c r="C9" s="45" t="s">
        <v>117</v>
      </c>
      <c r="D9" s="45" t="s">
        <v>137</v>
      </c>
      <c r="E9" s="45"/>
      <c r="F9" s="45" t="s">
        <v>135</v>
      </c>
      <c r="G9" s="45"/>
      <c r="H9" s="45" t="s">
        <v>136</v>
      </c>
      <c r="I9" s="45"/>
    </row>
    <row r="10" spans="1:13" ht="51.75" customHeight="1" x14ac:dyDescent="0.25">
      <c r="A10" s="45"/>
      <c r="B10" s="45"/>
      <c r="C10" s="45"/>
      <c r="D10" s="8" t="s">
        <v>118</v>
      </c>
      <c r="E10" s="8" t="s">
        <v>119</v>
      </c>
      <c r="F10" s="8" t="s">
        <v>118</v>
      </c>
      <c r="G10" s="8" t="s">
        <v>119</v>
      </c>
      <c r="H10" s="8" t="s">
        <v>118</v>
      </c>
      <c r="I10" s="8" t="s">
        <v>119</v>
      </c>
    </row>
    <row r="11" spans="1:13" ht="26.1" customHeight="1" x14ac:dyDescent="0.25">
      <c r="A11" s="8" t="s">
        <v>29</v>
      </c>
      <c r="B11" s="9" t="s">
        <v>121</v>
      </c>
      <c r="C11" s="8"/>
      <c r="D11" s="11"/>
      <c r="E11" s="11"/>
      <c r="F11" s="11"/>
      <c r="G11" s="11"/>
      <c r="H11" s="11"/>
      <c r="I11" s="11"/>
    </row>
    <row r="12" spans="1:13" ht="67.5" customHeight="1" x14ac:dyDescent="0.25">
      <c r="A12" s="8" t="s">
        <v>30</v>
      </c>
      <c r="B12" s="9" t="s">
        <v>122</v>
      </c>
      <c r="C12" s="8" t="s">
        <v>120</v>
      </c>
      <c r="D12" s="17">
        <v>163</v>
      </c>
      <c r="E12" s="17">
        <v>191</v>
      </c>
      <c r="F12" s="17">
        <v>191</v>
      </c>
      <c r="G12" s="17">
        <v>157.13</v>
      </c>
      <c r="H12" s="17">
        <v>157.13</v>
      </c>
      <c r="I12" s="17">
        <v>769.47</v>
      </c>
    </row>
    <row r="13" spans="1:13" ht="88.5" customHeight="1" x14ac:dyDescent="0.25">
      <c r="A13" s="8" t="s">
        <v>31</v>
      </c>
      <c r="B13" s="9" t="s">
        <v>123</v>
      </c>
      <c r="C13" s="8" t="s">
        <v>120</v>
      </c>
      <c r="D13" s="17">
        <v>148</v>
      </c>
      <c r="E13" s="17">
        <v>384</v>
      </c>
      <c r="F13" s="17">
        <v>384</v>
      </c>
      <c r="G13" s="17">
        <v>284.60000000000002</v>
      </c>
      <c r="H13" s="17">
        <v>284.60000000000002</v>
      </c>
      <c r="I13" s="17">
        <v>666.4</v>
      </c>
    </row>
    <row r="14" spans="1:13" ht="27" customHeight="1" x14ac:dyDescent="0.25">
      <c r="A14" s="8" t="s">
        <v>32</v>
      </c>
      <c r="B14" s="9" t="s">
        <v>124</v>
      </c>
      <c r="C14" s="10"/>
      <c r="D14" s="11"/>
      <c r="E14" s="11"/>
      <c r="F14" s="11"/>
      <c r="G14" s="11"/>
      <c r="H14" s="11"/>
      <c r="I14" s="11"/>
    </row>
    <row r="15" spans="1:13" ht="27" customHeight="1" x14ac:dyDescent="0.25">
      <c r="A15" s="8"/>
      <c r="B15" s="9" t="s">
        <v>77</v>
      </c>
      <c r="C15" s="10" t="s">
        <v>112</v>
      </c>
      <c r="D15" s="13">
        <v>0.1158</v>
      </c>
      <c r="E15" s="13">
        <v>0.14879999999999999</v>
      </c>
      <c r="F15" s="13">
        <v>0.14879999999999999</v>
      </c>
      <c r="G15" s="13">
        <v>0.16800000000000001</v>
      </c>
      <c r="H15" s="13">
        <v>0.16800000000000001</v>
      </c>
      <c r="I15" s="13">
        <v>0.15260000000000001</v>
      </c>
      <c r="J15" s="15"/>
      <c r="K15" s="14"/>
      <c r="L15" s="14"/>
      <c r="M15" s="14"/>
    </row>
    <row r="16" spans="1:13" ht="27" customHeight="1" x14ac:dyDescent="0.25">
      <c r="A16" s="8"/>
      <c r="B16" s="9" t="s">
        <v>78</v>
      </c>
      <c r="C16" s="10" t="s">
        <v>112</v>
      </c>
      <c r="D16" s="13">
        <v>0.10639999999999999</v>
      </c>
      <c r="E16" s="13">
        <v>0.13669999999999999</v>
      </c>
      <c r="F16" s="13">
        <v>0.13669999999999999</v>
      </c>
      <c r="G16" s="13">
        <v>0.15429999999999999</v>
      </c>
      <c r="H16" s="13">
        <v>0.15429999999999999</v>
      </c>
      <c r="I16" s="13">
        <v>0.14019999999999999</v>
      </c>
      <c r="J16" s="15"/>
      <c r="K16" s="14"/>
      <c r="L16" s="14"/>
      <c r="M16" s="14"/>
    </row>
    <row r="17" spans="1:13" ht="27" customHeight="1" x14ac:dyDescent="0.25">
      <c r="A17" s="8"/>
      <c r="B17" s="9" t="s">
        <v>79</v>
      </c>
      <c r="C17" s="10" t="s">
        <v>112</v>
      </c>
      <c r="D17" s="13">
        <v>7.2499999999999995E-2</v>
      </c>
      <c r="E17" s="13">
        <v>9.3100000000000002E-2</v>
      </c>
      <c r="F17" s="13">
        <v>9.3100000000000002E-2</v>
      </c>
      <c r="G17" s="13">
        <v>0.1051</v>
      </c>
      <c r="H17" s="13">
        <v>0.1051</v>
      </c>
      <c r="I17" s="13">
        <v>9.5500000000000002E-2</v>
      </c>
      <c r="J17" s="15"/>
      <c r="K17" s="14"/>
      <c r="L17" s="14"/>
      <c r="M17" s="14"/>
    </row>
    <row r="18" spans="1:13" ht="27" customHeight="1" x14ac:dyDescent="0.25">
      <c r="A18" s="8"/>
      <c r="B18" s="9" t="s">
        <v>80</v>
      </c>
      <c r="C18" s="10" t="s">
        <v>112</v>
      </c>
      <c r="D18" s="13">
        <v>4.24E-2</v>
      </c>
      <c r="E18" s="13">
        <v>5.45E-2</v>
      </c>
      <c r="F18" s="13">
        <v>5.45E-2</v>
      </c>
      <c r="G18" s="13">
        <v>6.1499999999999999E-2</v>
      </c>
      <c r="H18" s="13">
        <v>6.1499999999999999E-2</v>
      </c>
      <c r="I18" s="13">
        <v>5.5899999999999998E-2</v>
      </c>
      <c r="J18" s="15"/>
      <c r="K18" s="14"/>
      <c r="L18" s="14"/>
      <c r="M18" s="14"/>
    </row>
  </sheetData>
  <mergeCells count="8">
    <mergeCell ref="G2:I2"/>
    <mergeCell ref="A6:I6"/>
    <mergeCell ref="A9:A10"/>
    <mergeCell ref="B9:B10"/>
    <mergeCell ref="C9:C10"/>
    <mergeCell ref="D9:E9"/>
    <mergeCell ref="F9:G9"/>
    <mergeCell ref="H9:I9"/>
  </mergeCells>
  <printOptions horizontalCentered="1"/>
  <pageMargins left="0.39370078740157483" right="0.31496062992125984" top="0.39370078740157483" bottom="0.19685039370078741" header="0.19685039370078741" footer="0.19685039370078741"/>
  <pageSetup paperSize="9" scale="6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приложение</vt:lpstr>
      <vt:lpstr>приложение 1</vt:lpstr>
      <vt:lpstr>приложение 3</vt:lpstr>
      <vt:lpstr>приложение 5</vt:lpstr>
      <vt:lpstr>'приложение 3'!TABLE</vt:lpstr>
      <vt:lpstr>'приложение 5'!TABLE</vt:lpstr>
      <vt:lpstr>'приложение 3'!Заголовки_для_печати</vt:lpstr>
      <vt:lpstr>'приложение 5'!Заголовки_для_печати</vt:lpstr>
      <vt:lpstr>'приложение 1'!Область_печати</vt:lpstr>
      <vt:lpstr>'приложение 3'!Область_печати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2016-04-20T06:50:35Z</dcterms:modified>
</cp:coreProperties>
</file>